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งบ 66\โครงการ ทสจ\รายงานงวด 3\ทำ risk ส่ง มช\คำนวณ RISK\"/>
    </mc:Choice>
  </mc:AlternateContent>
  <xr:revisionPtr revIDLastSave="0" documentId="13_ncr:1_{641CF92F-05A4-40CE-B045-D17BB458B26C}" xr6:coauthVersionLast="47" xr6:coauthVersionMax="47" xr10:uidLastSave="{00000000-0000-0000-0000-000000000000}"/>
  <bookViews>
    <workbookView xWindow="-110" yWindow="-110" windowWidth="19420" windowHeight="10300" tabRatio="745" firstSheet="3" activeTab="4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1" i="12" l="1"/>
  <c r="J300" i="12"/>
  <c r="J299" i="12"/>
  <c r="J298" i="12"/>
  <c r="J297" i="12"/>
  <c r="J296" i="12"/>
  <c r="J295" i="12"/>
  <c r="J294" i="12"/>
  <c r="J292" i="12"/>
  <c r="J291" i="12"/>
  <c r="J290" i="12"/>
  <c r="J289" i="12"/>
  <c r="J288" i="12"/>
  <c r="J287" i="12"/>
  <c r="J286" i="12"/>
  <c r="J284" i="12"/>
  <c r="J283" i="12"/>
  <c r="J282" i="12"/>
  <c r="J281" i="12"/>
  <c r="J280" i="12"/>
  <c r="J279" i="12"/>
  <c r="J278" i="12"/>
  <c r="J271" i="12"/>
  <c r="J257" i="12"/>
  <c r="J255" i="12"/>
  <c r="J254" i="12"/>
  <c r="J248" i="12"/>
  <c r="J241" i="12"/>
  <c r="J238" i="12"/>
  <c r="J235" i="12"/>
  <c r="J233" i="12"/>
  <c r="J224" i="12"/>
  <c r="J210" i="12"/>
  <c r="J208" i="12"/>
  <c r="J206" i="12"/>
  <c r="J201" i="12"/>
  <c r="J199" i="12"/>
  <c r="J198" i="12"/>
  <c r="J197" i="12"/>
  <c r="J194" i="12"/>
  <c r="J193" i="12"/>
  <c r="J191" i="12"/>
  <c r="J188" i="12"/>
  <c r="J187" i="12"/>
  <c r="J185" i="12"/>
  <c r="J183" i="12"/>
  <c r="J171" i="12"/>
  <c r="J169" i="12"/>
  <c r="J167" i="12"/>
  <c r="J166" i="12"/>
  <c r="J163" i="12"/>
  <c r="J162" i="12"/>
  <c r="J159" i="12"/>
  <c r="J157" i="12"/>
  <c r="J155" i="12"/>
  <c r="J153" i="12"/>
  <c r="J151" i="12"/>
  <c r="J84" i="12"/>
  <c r="J77" i="12"/>
  <c r="J75" i="12"/>
  <c r="J74" i="12"/>
  <c r="J73" i="12"/>
  <c r="J61" i="12"/>
  <c r="J59" i="12"/>
  <c r="J57" i="12"/>
  <c r="J54" i="12"/>
  <c r="J48" i="12"/>
  <c r="J46" i="12"/>
  <c r="J45" i="12"/>
  <c r="J40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B27" i="12"/>
  <c r="C71" i="11"/>
  <c r="D70" i="11"/>
  <c r="C69" i="11"/>
  <c r="C68" i="11"/>
  <c r="C67" i="11"/>
  <c r="C66" i="11"/>
  <c r="C65" i="11"/>
  <c r="C64" i="11"/>
  <c r="E63" i="11"/>
  <c r="D63" i="11"/>
  <c r="C63" i="11"/>
  <c r="E62" i="11"/>
  <c r="D62" i="11"/>
  <c r="C62" i="11"/>
  <c r="E61" i="11"/>
  <c r="D61" i="11"/>
  <c r="C61" i="11"/>
  <c r="D59" i="11"/>
  <c r="D58" i="11"/>
  <c r="E57" i="11"/>
  <c r="F56" i="11"/>
  <c r="E56" i="11"/>
  <c r="D56" i="11"/>
  <c r="C56" i="11"/>
  <c r="E55" i="11"/>
  <c r="D55" i="11"/>
  <c r="C55" i="11"/>
  <c r="E54" i="11"/>
  <c r="D54" i="11"/>
  <c r="C54" i="11"/>
  <c r="E53" i="11"/>
  <c r="D53" i="11"/>
  <c r="C53" i="11"/>
  <c r="D52" i="11"/>
  <c r="C52" i="11"/>
  <c r="D50" i="11"/>
  <c r="C49" i="11"/>
  <c r="D48" i="11"/>
  <c r="D47" i="11"/>
  <c r="D46" i="11"/>
  <c r="C45" i="11"/>
  <c r="D44" i="11"/>
  <c r="D43" i="11"/>
  <c r="E42" i="11"/>
  <c r="D41" i="11"/>
  <c r="F40" i="11"/>
  <c r="E40" i="11"/>
  <c r="D40" i="11"/>
  <c r="C40" i="11"/>
  <c r="E39" i="11"/>
  <c r="D39" i="11"/>
  <c r="C39" i="11"/>
  <c r="E38" i="11"/>
  <c r="D38" i="11"/>
  <c r="C38" i="11"/>
  <c r="D36" i="11"/>
  <c r="C35" i="11"/>
  <c r="D34" i="11"/>
  <c r="C33" i="11"/>
  <c r="D32" i="11"/>
  <c r="C31" i="11"/>
  <c r="C30" i="11"/>
  <c r="D29" i="11"/>
  <c r="E28" i="11"/>
  <c r="D28" i="11"/>
  <c r="C28" i="11"/>
  <c r="E27" i="11"/>
  <c r="D27" i="11"/>
  <c r="C27" i="11"/>
  <c r="E26" i="11"/>
  <c r="D26" i="11"/>
  <c r="C26" i="11"/>
  <c r="E25" i="11"/>
  <c r="D25" i="11"/>
  <c r="C25" i="11"/>
  <c r="D20" i="11"/>
  <c r="D19" i="11"/>
  <c r="C19" i="11"/>
  <c r="E18" i="11"/>
  <c r="D18" i="11"/>
  <c r="C18" i="11"/>
  <c r="E17" i="11"/>
  <c r="D17" i="11"/>
  <c r="C17" i="11"/>
  <c r="D16" i="11"/>
  <c r="C16" i="11"/>
  <c r="E15" i="11"/>
  <c r="D15" i="11"/>
  <c r="C15" i="11"/>
  <c r="F13" i="11"/>
  <c r="E13" i="11"/>
  <c r="D13" i="11"/>
  <c r="C13" i="11"/>
  <c r="F12" i="11"/>
  <c r="E12" i="11"/>
  <c r="D12" i="11"/>
  <c r="C12" i="11"/>
  <c r="E11" i="11"/>
  <c r="D11" i="11"/>
  <c r="C11" i="11"/>
  <c r="F10" i="11"/>
  <c r="E10" i="11"/>
  <c r="D10" i="11"/>
  <c r="C10" i="11"/>
  <c r="E9" i="11"/>
  <c r="D9" i="11"/>
  <c r="C9" i="11"/>
  <c r="E8" i="11"/>
  <c r="D8" i="11"/>
  <c r="C8" i="11"/>
  <c r="B18" i="13"/>
</calcChain>
</file>

<file path=xl/sharedStrings.xml><?xml version="1.0" encoding="utf-8"?>
<sst xmlns="http://schemas.openxmlformats.org/spreadsheetml/2006/main" count="768" uniqueCount="542">
  <si>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</si>
  <si>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</si>
  <si>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</si>
  <si>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</si>
  <si>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</si>
  <si>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</si>
  <si>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</si>
  <si>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</si>
  <si>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</si>
  <si>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</si>
  <si>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</si>
  <si>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</si>
  <si>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</si>
  <si>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</si>
  <si>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</si>
  <si>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</si>
  <si>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</si>
  <si>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</si>
  <si>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</si>
  <si>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</si>
  <si>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</si>
  <si>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</si>
  <si>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</si>
  <si>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</si>
  <si>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</si>
  <si>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</si>
  <si>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</si>
  <si>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</si>
  <si>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</si>
  <si>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</si>
  <si>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</si>
  <si>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</si>
  <si>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</si>
  <si>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</si>
  <si>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</si>
  <si>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</si>
  <si>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</si>
  <si>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</si>
  <si>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</si>
  <si>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</si>
  <si>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</si>
  <si>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</si>
  <si>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</si>
  <si>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</si>
  <si>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</si>
  <si>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</si>
  <si>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</si>
  <si>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</si>
  <si>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</si>
  <si>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</si>
  <si>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</si>
  <si>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</si>
  <si>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</si>
  <si>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</si>
  <si>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</si>
  <si>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</si>
  <si>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</si>
  <si>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</si>
  <si>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</si>
  <si>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</si>
  <si>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</si>
  <si>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</si>
  <si>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</si>
  <si>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</si>
  <si>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</si>
  <si>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</si>
  <si>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</si>
  <si>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</si>
  <si>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</si>
  <si>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</si>
  <si>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</si>
  <si>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</si>
  <si>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</si>
  <si>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</si>
  <si>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</si>
  <si>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</si>
  <si>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</si>
  <si>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</si>
  <si>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</si>
  <si>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</si>
  <si>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</si>
  <si>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</si>
  <si>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</si>
  <si>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</si>
  <si>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</si>
  <si>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</si>
  <si>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</si>
  <si>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</si>
  <si>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</si>
  <si>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</si>
  <si>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</si>
  <si>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</si>
  <si>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</si>
  <si>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</si>
  <si>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</si>
  <si>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</si>
  <si>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</si>
  <si>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</si>
  <si>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</si>
  <si>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</si>
  <si>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</si>
  <si>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</si>
  <si>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</si>
  <si>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</si>
  <si>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</si>
  <si>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</si>
  <si>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</si>
  <si>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</si>
  <si>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</si>
  <si>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</si>
  <si>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</si>
  <si>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</si>
  <si>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</si>
  <si>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</si>
  <si>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</si>
  <si>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</si>
  <si>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</si>
  <si>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</si>
  <si>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</si>
  <si>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</si>
  <si>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</si>
  <si>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</si>
  <si>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</si>
  <si>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</si>
  <si>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</si>
  <si>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</si>
  <si>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</si>
  <si>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</si>
  <si>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</si>
  <si>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</si>
  <si>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</si>
  <si>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</si>
  <si>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</si>
  <si>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</si>
  <si>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</si>
  <si>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</si>
  <si>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</si>
  <si>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</si>
  <si>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</si>
  <si>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</si>
  <si>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</si>
  <si>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</si>
  <si>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</si>
  <si>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</si>
  <si>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</si>
  <si>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</si>
  <si>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</si>
  <si>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</si>
  <si>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</si>
  <si>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</si>
  <si>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</si>
  <si>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</si>
  <si>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</si>
  <si>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</si>
  <si>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</si>
  <si>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</si>
  <si>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</si>
  <si>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</si>
  <si>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</si>
  <si>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</si>
  <si>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</si>
  <si>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</si>
  <si>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</si>
  <si>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</si>
  <si>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</si>
  <si>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ททท</t>
  </si>
  <si>
    <t>ททท/ปภ</t>
  </si>
  <si>
    <t>สอบถามท่องเที่ยวเกี่ยวกับทรัพยากรธรรมชาติที่เปลี่ยนแปลงไป เช่น สถานที่ท่องเที่ยวเชิงธรรมชาติมีที่ไหนบ้าง ได้รับผลกระทบจาก Climate Change หรือไม่ และส่งผลต่อภาพลักษณ์การท่องเที่ยว และรายได้ของผู้ประกอบการหรือไม่</t>
  </si>
  <si>
    <t>ข้อมูลจากศูนย์สารสนเทศจังหวัดพะเยา สำนักงานสาธารณสุขจังหวัดพะเยา ที่มาhttp://203.209.96.243/phealth/web/</t>
  </si>
  <si>
    <t>วิเคราะห์ร่วมกับ PM2.5, PM10 ว่ามีแนวโน้มผู้ป่วยเพิ่มขึ้น ตามปีที่มีปริมาณฝุ่นสูงหรือไม่</t>
  </si>
  <si>
    <t>ข้อมูลจากศูนย์สารสนเทศจังหวัดพะเยา สำนักงานสาธารณสุขจังหวัดพะเยา ที่มา http://203.209.96.243/phealth/web/</t>
  </si>
  <si>
    <t>จากผลการวิเคราะห์โรคที่ติดต่อนำโดยแมลง พบว่า จำนวนผู้ป่วยจากโรคติดต่อนำโดยแมลง (ไข้เลือดออก,ไข้สมองอักเสบ,มาลาเรีย) มีความสอดคล้องกับอุณหภูมิที่สูงขึ้น เนื่องจากอุณหภูมิที่สูง ส่งผลต่อการเจริญเติมโตของแมลงที่เพิ่มขึ้น</t>
  </si>
  <si>
    <t>สอบถามสาธารณสุข ว่ามีปัญหาเกี่ยวกับการเปลี่ยนแปลงสภาพภูมิอากาศหรือสภาพอกาศรุนแรง เช่น น้ำท่วม ส่งผลต่อปัญหาการหยุดชะงักของบริการด้านการแพทย์หรือไม่</t>
  </si>
  <si>
    <t>จากผลการวิเคราะห์โรคที่เกิดจากอาหารและน้ำเป็นสื่อ เช่น โรคฉี่หนูกับข้อมูลปริมาณฝน  พบว่ามีความสัมพันธ์กันโดยปีที่มีปริมาณฝนมากจะส่งผลให้มีผู้ป่วยโรคฉี่หนูเพิ่มมากขึ้นเนื่องจากน้ำฝนจะชะล้างเอาเชื้อโรคต่างๆ จากสภาพแวดล้อมต่างๆไหลมารวมกันอยู่ในบริเวณที่น้ำท่วมขัง หรือโครอหิวาตกโรค ที่อาจเกิดจากการขยายตัวของเชื้อก่อโรคที่เกิดจากสภาวะการเปลี่ยนแปลงของภูมิอากาศที่อาจทำให้เกิดการเจริญเติบโตของพาหะนำโคมากขึ้น</t>
  </si>
  <si>
    <t>จากผลการวิเคราะห์โรคที่เกิดจากอาหารและน้ำเป็นสื่อ เช่น โรคฉี่หนูกับข้อมูลปริมาณฝน  พบว่ามีความสัมพันธ์กันโดยปีที่มีปริมาณฝนมากจะส่งผลให้มีผู้ป่วยโรคฉี่หนูเพิ่มมากขึ้นเนื่องจากน้ำฝนจะชะล้างเอาเชื้อโรคต่างๆ จากสภาพแวดล้อมต่างๆไหลมารวมกันอยู่ในบริเวณที่น้ำท่วมขัง</t>
  </si>
  <si>
    <t>สอบถามสาธารณสุขเกี่ยวกับปัญหาค่าใช้จ่ายทางด้านสุขภาพของโรคที่เกี่ยวข้องกับการเปลี่ยนแปลงสภาพภูมิอากาศของประชาชน ว่ามีแนวโน้มเพิ่มขึ้นหรือไม่</t>
  </si>
  <si>
    <t>ปริมาณสัตว์เศรษฐกิจ จากสำนักงานเกษตรและสหกรณ์</t>
  </si>
  <si>
    <t xml:space="preserve">ปริมาณไฟป่า วาตภัย อุทกภัยแลดินโคลนถล่ม </t>
  </si>
  <si>
    <t>พื้นที่ที่ได้รับความเสียหายจากศัตรูพืช จากสำนักงานเกษตรและสหกรณ์</t>
  </si>
  <si>
    <t>ผลิตภัณฑ์ทางการเกษตร</t>
  </si>
  <si>
    <t>ปริมาณผลผลิตพืชเศรษฐกิจ จากสำนักงานเกษตรและสหกรณ์</t>
  </si>
  <si>
    <t>ข้อมูลน้ำใช้ น้ำผลิต หน่วยงานประปาส่วนภูมิภาค สาขา พะเยา และจุนhttps://www.pwa.co.th/province/branch/5510229</t>
  </si>
  <si>
    <t xml:space="preserve">ได้ทำการวิเคราะห์ข้อมูลจากโปรแกรม  R studio และใช้ส่วนเสริม rclimdex 1.1  เพื่อประเมินและคาดการณ์ผลกระทบการเปลี่ยนแปลงทางสภาพภูมิอากาศ อดีต ปัจจุบันและ อนาคต ตาม models ssp4.5 และ ssp 8.5 เพื่อหาความแตกต่าง โดย data base จาก สำนักงานบรรเทาสาธารณภัย กรมชลประทาน สำนักงานทรัพยากรธรรมชาติhttps://rwater.mnre.go.th/front/main/Home/stationDetail/hYSFhGJqo2ta กรมอุตุนิยมวิทยา </t>
  </si>
  <si>
    <t xml:space="preserve">ได้ทำการวิเคราะห์ข้อมูลจากโปรแกรม  R studio และใช้ส่วนเสริม rclimdex 1.1  เพื่อประเมินและคาดการณ์ผลกระทบการเปลี่ยนแปลงทางสภาพภูมิอากาศ อดีต ปัจจุบันและ อนาคต ตาม models ssp4.5 และ ssp 8.5 เพื่อหาความแตกต่าง โดย data base จาก สำนักงานบรรเทาสาธารณภัย กรมชลประทาน สำนักงานทรัพยากรธรรมชาติhttps://rwater.mnre.go.th/front/main/Home/stationDetail/hYSFhGJqo2ta กรมอุตุนิยมวิทยา กรมชลประทานพะเยาhttp://app.rid.go.th:88/reservoir/ </t>
  </si>
  <si>
    <t>ข้อมูลการซ่อมบำรุง การทำความสะอาดท่อส่งน้ำ แหน่วยงานประปาส่วนภูมิภาค สาขา พะเยา และจุนhttps://www.pwa.co.th/province/branch/5510229</t>
  </si>
  <si>
    <t>ข้อมูลพื้นที่เสียงภัยน้ำ ท่วม น้ำแล้ง 
สำนักงานปลัดกระทรวงเกษตรและสหกรณ์ https://www.opsmoac.go.th/phayao-dwl-files-411091791830</t>
  </si>
  <si>
    <t xml:space="preserve">สถานนีตรวจวัดคุณภาพน้ำจังหวัดพะเยาของ ทสจ.พะเยา ข้อมูลดัชนีคุณภาพน้ำตามพารามิเตอร์ เช่น Do Ec http://app.rid.go.th:88/reservoir/ </t>
  </si>
  <si>
    <t>การบำบัดน้ำตั้งแต่ต้นทางของ ชุมชนและหน่วยงาน เพื่อนลดปัญหาน้ำเสีย ชุมชน และน้ำเน่าเสีย ที่ส่งผลให้เกิดมลพิษทางน้ำ คุณภาพน้ำลดลง</t>
  </si>
  <si>
    <t>ข้อมูลปริมาณน้ำในอ่างเก็บน้ำและ ปริมาณน้ำใช้การได้ คลังข้อมูลน้ำ https://www.thaiwater.net/ ข้อมูลพายุฝน และคาดการณ์สภาพอากาศล่วงหน้า กรมอุตุนิยมวิทยา http://www.metalarm.tmd.go.th/monitor/typhoon</t>
  </si>
  <si>
    <t>คาดการณ์สภาพอากาศและแจ้งเตือนภัยธรรมชาติล่วงหน้า กรมอุตุนิยมวิทยา http://www.metalarm.tmd.go.th/monitor/typhoon</t>
  </si>
  <si>
    <t>จังหวัดพะเยาไม่มีการขนส่งทางน้ำ</t>
  </si>
  <si>
    <t>ข้อมูลรายชื่ออุทยานแห่งชาติ, วนอุทยาน, เขตรักษาพันธุ์สัตว์ป่า, เขตห้ามล่าสัตว์ป่า จังหวัดพะเยาสำนักบริหารพื้นที่อนุรักษ์ที่ 15 (เชียงราย)</t>
  </si>
  <si>
    <t>การสูญเสียชนิดพันธ์ปลา(สารานุกรมกว๊านพะเยา)</t>
  </si>
  <si>
    <t>ข้อมูลพื้นที่การเกษตร สำนักงานเศรษฐกิจการเกษตร</t>
  </si>
  <si>
    <t>ความเสี่ยงสาขาการจัดการทรัพยากรน้ำ</t>
  </si>
  <si>
    <t>คุณภาพน้ำลดลงจากการปนเปื้อน</t>
  </si>
  <si>
    <t>การเปลี่ยนแปลงปริมาณน้ำใช้การได้</t>
  </si>
  <si>
    <t>พืชขาดแคลนน้ำ</t>
  </si>
  <si>
    <t>ความเสียหายเพิ่มขึ้นจากน้ำป่าไหลหลาก/ดินถล่ม/น้ำท่วม/ภัยแล้ง</t>
  </si>
  <si>
    <t>การหยุดชะงันของการขนส่งทางน้ำ</t>
  </si>
  <si>
    <t>ความขัดแย้งของผู้ใช้น้ำ</t>
  </si>
  <si>
    <r>
      <t>ความเสี่ยง</t>
    </r>
    <r>
      <rPr>
        <b/>
        <sz val="16"/>
        <color theme="1"/>
        <rFont val="TH SarabunPSK"/>
        <family val="2"/>
      </rPr>
      <t>สาขาการเกษตรและความมั่นคงทางอาหาร</t>
    </r>
  </si>
  <si>
    <t>ผลผลิตการประมงและปศุสัตว์ลดลง</t>
  </si>
  <si>
    <t>การระบาดของโรค รวมถึงโรคอุบัติใหม่ (พืชและสัตว์)</t>
  </si>
  <si>
    <t>สูญเสียพื้นที่การใช้ประโยชน์</t>
  </si>
  <si>
    <t>การขาดแคลนอาหาร</t>
  </si>
  <si>
    <t>ต้นทุนการผลิตสูงขึ้น</t>
  </si>
  <si>
    <t>ความหลากหลายของพืชเศรษฐกิจ</t>
  </si>
  <si>
    <t>ลดการใช้สารเคมีพืชผลเกษตร</t>
  </si>
  <si>
    <t>การรุกล้ำพื้นที่ป่าเพื่อทำการเกษตร</t>
  </si>
  <si>
    <t>คุณภาพของผลผลิตทางการเกษตรลดลง</t>
  </si>
  <si>
    <t>สาขาความเสี่ยง</t>
  </si>
  <si>
    <t>ความเสี่ยงสาขาสาธารณสุข</t>
  </si>
  <si>
    <t>โรคจากสภาพอากาศรุนแรง</t>
  </si>
  <si>
    <t>โรคติดต่อจากแมลง</t>
  </si>
  <si>
    <t>โรคที่เกิดจากอาหารและน้ำเป็นสื่อ</t>
  </si>
  <si>
    <t>การเสื่อมโทรมของสิ่งแวดล้อม</t>
  </si>
  <si>
    <t>ความเครียดจากอุณหภูมิและคุณภาพอากาศ</t>
  </si>
  <si>
    <t>โรคฝุ่น pm2.5</t>
  </si>
  <si>
    <t>มีโรงพยาบาลเพียงพอและบริการรวดเร็ว</t>
  </si>
  <si>
    <t>การเกิดความเครียดต่อสภาพอากาศ pm2.5</t>
  </si>
  <si>
    <t>สภาพร่างกายสามารถปรับตัวกับภูมิอากาศที่เปลี่ยนแปลง</t>
  </si>
  <si>
    <t>สุขภาพจิต(ความเครียดจากอุณหภูมิ)</t>
  </si>
  <si>
    <t>โรคอุบัติใหม่</t>
  </si>
  <si>
    <t>ความเสี่ยงสาขาการท่องเที่ยว</t>
  </si>
  <si>
    <t>สูญเสียลักษณะและสิ่งดึงดูดทางธรรมชาติ</t>
  </si>
  <si>
    <t>สูญเสียสิ่งดึงดูดทางวัฒนธรรมและสิ่งอำนวยความสะดวก</t>
  </si>
  <si>
    <t>ความเครียดเพิ่มขึ้นและการหยุดชะงักของกิจกรรม</t>
  </si>
  <si>
    <t>เพิ่มความอุดมสมบูรณ์ธรรมชาติ</t>
  </si>
  <si>
    <t>เพิ่มอุตสาหกรรมการท่องเที่ยว</t>
  </si>
  <si>
    <t>เพิ่มกิจกรรมการท่องเที่ยวในจังหวัด</t>
  </si>
  <si>
    <t>นักท่องเที่ยวไม่รักษาความสะอาดระบบนิเวศ</t>
  </si>
  <si>
    <t>การรุกล้ำพื้นที่เพื่อสร้างสิ่งอำนวยความสะดวก</t>
  </si>
  <si>
    <t>ผู้ประกอบการหยุดชะงัก</t>
  </si>
  <si>
    <t>ต้นทุนพลังงานสูงขึ้น</t>
  </si>
  <si>
    <t>การบริหารจัดการในการอำนวยความสะดวก</t>
  </si>
  <si>
    <t>ความเสี่ยงสาขาการตั้งถิ่นฐาน</t>
  </si>
  <si>
    <t>ความเจ็บปวด/บาดเจ็บ/เสียชีวีต</t>
  </si>
  <si>
    <t>สาธารณูปโภคเสียหาย</t>
  </si>
  <si>
    <t>การสูญเสียทรัพย์สิน</t>
  </si>
  <si>
    <t>การหยุดชะงักจองเศรษฐกิจ</t>
  </si>
  <si>
    <t>การสูญเสียแหล่งทำกินโอกาศต่างๆ,ค้าขาย</t>
  </si>
  <si>
    <t>การย้ายถิ่นฐานไปพื้นที่ไม่มีปัญหาสิ่งแวดล้อมเช่นหมอกควันไฟป่า</t>
  </si>
  <si>
    <t>การขยายตัวของโรงงาน</t>
  </si>
  <si>
    <t>ความเสี่ยงสาขาการจัดการทรัพยากรธรรมชาติ</t>
  </si>
  <si>
    <t>สูญเสียระบบนิเวศและชนิดพันธุ์</t>
  </si>
  <si>
    <t>สูญสียความหลากหลายทางชีวภาพในพื้นที่อุทยานแห่งชาติ</t>
  </si>
  <si>
    <t>การเปลี่ยนแปลงย้านถิ่นที่อยู่และความสัมพันธ์ระหว่างระบบนิเวศ</t>
  </si>
  <si>
    <t>การบุกลุกที่ป่าเพื่อทำการเกษตร</t>
  </si>
  <si>
    <t>การใช้สารเคมีทางการเกษตร</t>
  </si>
  <si>
    <t>เพิ่มจำนวนป่าไม้</t>
  </si>
  <si>
    <t>พฤติกรรมของคน</t>
  </si>
  <si>
    <t>การลดต้นทุนการผลิต(การเผาตอซัง,ข้าวโพด,อ้อย)</t>
  </si>
  <si>
    <t>การบริหารจัดการ(โดยการมีส่วนร่วม)</t>
  </si>
  <si>
    <t>การปล่อยของเสียสู่แหล่งธรรมชาติ</t>
  </si>
  <si>
    <t>การรุกล้ำพื้นที่ธรรมชาติเพื่อการเกษตร/การท่องเที่ยว</t>
  </si>
  <si>
    <t>ลำดับ</t>
  </si>
  <si>
    <t>มาตรการตาม NAP</t>
  </si>
  <si>
    <t>มาตรการ/โครงการจังหวัดพะเยา</t>
  </si>
  <si>
    <t>ความเร่งด่วน (25)</t>
  </si>
  <si>
    <t>ผลประโยชน์ร่วม (15)</t>
  </si>
  <si>
    <t>ความสอดคล้องนโยบาย (15)</t>
  </si>
  <si>
    <t>ประสิทธิภาพ+คุ้มค่า (20)</t>
  </si>
  <si>
    <t>มีงบ (10)</t>
  </si>
  <si>
    <t>คะแนน</t>
  </si>
  <si>
    <t>1. สาขาการจัดการทรัพยากรน้ำ</t>
  </si>
  <si>
    <r>
      <t xml:space="preserve">เป้าหมาย </t>
    </r>
    <r>
      <rPr>
        <b/>
        <sz val="14"/>
        <color theme="1"/>
        <rFont val="TH SarabunPSK"/>
        <family val="2"/>
      </rPr>
      <t>“เพิ่มความมั่นคงด้านน้ำ และลดความสูญสียและเสียหายจากภัยพิบัติที่เกิดจากน้ำ”</t>
    </r>
  </si>
  <si>
    <r>
      <t xml:space="preserve">ตัวชี้วัด 1. ดัชนีความมั่นคงด้านน้ำ (Water Security Index) </t>
    </r>
    <r>
      <rPr>
        <sz val="14"/>
        <color rgb="FF000000"/>
        <rFont val="TH SarabunPSK"/>
        <family val="2"/>
      </rPr>
      <t>(ได้แก่ 1.ดัชนีความมั่นคงด้านน้ำอุปโภคบริโภค 2.ดัชนีความมั่นคงด้านน้ำเพื่อสิ่งแวดล้อม 3.ดัชนีการรับมือกับภัยพิบัติด้านน้ำ 4.ดัชนีธรรมาภิบาลในด้านการบริหารจัดการน้ำ 5.ดัชนีความมั่นคงด้านน้ำในเขตเมือง 6.ดัชนีความมั่นคงด้านน้ำเพื่อการพัฒนาเศรษฐกิจ)</t>
    </r>
  </si>
  <si>
    <r>
      <t xml:space="preserve">          2. มูลค่าความเสียหายของชีวิตและทรัพย์สินจากภัยพิบัติที่เกิดจากน้ำ </t>
    </r>
    <r>
      <rPr>
        <sz val="14"/>
        <color rgb="FF000000"/>
        <rFont val="TH SarabunPSK"/>
        <family val="2"/>
      </rPr>
      <t>(ภัยพิบัติด้านน้ำ ได้แก่ อุทกภัย และภัยแล้ง)</t>
    </r>
  </si>
  <si>
    <t>แนวทางที่ 1. การจัดการพื้นที่ต้นน้ำ</t>
  </si>
  <si>
    <t>1.อนุรักษณ์และฟื้นฟูสภาพป่าต้นน้ำที่เสื่อมโทรมและป้องกันการพังทลายของดิน</t>
  </si>
  <si>
    <t>- ส่งเสริมการปลูกป่าในเขตป่าอนุรักษ์ 6 โครงการ</t>
  </si>
  <si>
    <t>-ฟื้นฟูระบบนิเวศน์ 1 โครงการ</t>
  </si>
  <si>
    <t>- การจัดการที่ดินป่าไม้ 1 โครงการ</t>
  </si>
  <si>
    <t>- บำบัดคุณภาพน้ำ 1 โครงการ</t>
  </si>
  <si>
    <t>- ธนาคารต้นไม้ 1 โครงการ</t>
  </si>
  <si>
    <t>2.ส่งเสริมกระบวนการมีส่วนร่วมขององค์กรปกครองส่วนท้องถิ่นและชุมชนในพื้นที่ต้นน้ำในการกำหนดนโยบายและวางแผนการใช้ประโยชน์ที่ดิน</t>
  </si>
  <si>
    <t>ส่งเสริมฟื้นฟูแหล่งอนุรักษ์แหล่งน้ำศักดิ์สิทธิ์(ต้นน้ำแม่ปืม)
-ปรับปรุง(ขุดลอก)แหล่งน้ำธรรมชาติ 4โครงการ (กรมชลประทาน,แผนพัฒนาชลประทานพะเยา)
-แผนที่ทางเดินน้ำ 1 โครงการ</t>
  </si>
  <si>
    <t>3.ส่งเสริมการใช้เครื่องมือทางเศรษฐศาสตร์ เพื่อใช้เป็นกลไกและแรงจูงใจให้แก่ชุมชนปในพื้นที่ต้นน้ำในการดูแลและรักษาระบบนิเวศ (จ่ายค่าตอบแทนการบริการระบบนิเวศในชุมชนต้นน้ำ)</t>
  </si>
  <si>
    <t>แนวทางที่ 2-1 การจัดการพื้นที่กลางน้ำและท้ายน้ำ (การจัดการอุทกภัย)</t>
  </si>
  <si>
    <t>1.พัฒนาโครงสร้างพื้นฐานในการเตรียมรับมืออุทกภัยที่มีความสอดคล้องและเหมาะสมกับสภาพพื้นที่ ระบบนิเวศ และชุมชน (สร้างอ่างเก็บน้ำ แหล่งชะลอน้ำ แก้มลิง และคันกั้นดินริมตลิ่ง)</t>
  </si>
  <si>
    <t>- แก้มลิง รวมทั้งก่อสร้างใหม่และปรับปรุง 8โครงการ (อปท., กรมชลประทาน)</t>
  </si>
  <si>
    <t>- อ่างเก็บน้ำ รวมทั้งก่อสร้างใหม่ ปรับปรุง ซ่อมแซมและบำรุงรักษา 13 โครงการ (อปท., กรมชลประทาน, กรมทรัพยากรน้ำ, แผนพัฒนาชลประทานพะเยา)</t>
  </si>
  <si>
    <t>- ฝาย รวมทั้งก่อสร้างใหม่ ปรับปรุง และซ่อมแซม 137 โครงการ (กรมชลประทาน, จังหวัด, กรมป่าไม้, กรมอุทยานแห่งชาติ สัตว์ป่า และพันธุ์พืช)</t>
  </si>
  <si>
    <t>- เขื่อนป้องกันการกัดเซาะ รวมถึงก่อสร้างใหม่และปรับปรุง 21 โครงการ (อปท., กรมโยธาธิการและผังเมือง, จังหวัด)</t>
  </si>
  <si>
    <t>- การจัดการน้ำท่วมและอุทกภัย รวมถึงสร้างใหม่และปรับปรุง เช่น ประตูระบายน้ำ คลองส่งน้ำ และคั้นกั้นน้ำ เป็นต้น 4 โครงการ (แผนชลประทาน 20 ปี เชียงราย)</t>
  </si>
  <si>
    <t>- เพิ่มศักยภาพความจุอ่างเก็บน้ำ 3 โครงการ (แผนพัฒนาชลประทาน 20 ปี พะเยา</t>
  </si>
  <si>
    <t>2.เพิ่มประสิทธิภาพการระบายน้ำ (ขุดลอก/ปรับปรุงทางระบายน้ำ)</t>
  </si>
  <si>
    <r>
      <t>- ระบบระบายน้ำ การป้องกันน้ำท่วม และประตูระบายน้ำ รวมทั้งก่อสร้างใหม่ และปรับปรุง 117 โครงการ</t>
    </r>
    <r>
      <rPr>
        <vertAlign val="superscript"/>
        <sz val="14"/>
        <color rgb="FF000000"/>
        <rFont val="TH SarabunPSK"/>
        <family val="2"/>
      </rPr>
      <t>1</t>
    </r>
    <r>
      <rPr>
        <sz val="14"/>
        <color rgb="FF000000"/>
        <rFont val="TH SarabunPSK"/>
        <family val="2"/>
      </rPr>
      <t xml:space="preserve"> (กรมโยธาธิการและผังเมือง, อปท., กรมชลประทาน, จังหวัด)</t>
    </r>
  </si>
  <si>
    <t>- ปรับปรุง (ขุดลอก) แหล่งน้ำธรรมชาติ 4 โครงการ (กรมชลประทาน, แผนพัฒนาชลประทานพะเยา)</t>
  </si>
  <si>
    <t>-แผนที่ทางเดินน้ำ 1 โครงการ</t>
  </si>
  <si>
    <t>3.พัฒนาระบบป้องกันน้ำท่วมในเขตเมือง โดยทำผังน้ำ ผังการระบายน้ำ ในระดับลุ่มน้ำ จังหวัด และเมือง</t>
  </si>
  <si>
    <r>
      <t>- ระบบระบายน้ำ การป้องกันน้ำท่วม และผังระบายน้ำ รวมทั้งก่อสร้างใหม่ และปรับปรุง 4 โครงการ</t>
    </r>
    <r>
      <rPr>
        <vertAlign val="superscript"/>
        <sz val="14"/>
        <color rgb="FF000000"/>
        <rFont val="TH SarabunPSK"/>
        <family val="2"/>
      </rPr>
      <t>1</t>
    </r>
    <r>
      <rPr>
        <sz val="14"/>
        <color rgb="FF000000"/>
        <rFont val="TH SarabunPSK"/>
        <family val="2"/>
      </rPr>
      <t xml:space="preserve"> (กรมโยธาธิการและผังเมือง, อปท., กรมชลประทาน, จังหวัด)</t>
    </r>
  </si>
  <si>
    <t>- ระบบส่งน้ำ การป้องกัน ท่วม และผังระบายน้ำ รวมทั้งก่อสร้างใหม่ และปรับปรุง 88 โครงการ (แผนพัฒนาชลประทาน)</t>
  </si>
  <si>
    <t>4.จัดทำแผนป้องกันและลดมลพิษในกรณีอุทกภัยในพื้นที่เสี่ยง (ป้องกันการแพร่กระจายของมลพิษ)</t>
  </si>
  <si>
    <t>แนวทางที่ 2-2 การจัดการพื้นที่กลางน้ำและท้ายน้ำ (การจัดการภัยแล้ง)</t>
  </si>
  <si>
    <t>1.พัฒนาการจัดทำ water footprint และระบบฐานข้อมูลเกี่ยวกับปริมาณน้ำต้นทุนและความต้องการใช้น้ำในภาคส่วนต่าง ๆ</t>
  </si>
  <si>
    <t>2.เพิ่มประสิทธิภาพการจัดการน้ำต้นทุนและแหล่งกักเก็บน้ำ โดยกำหนดสัดส่วนการใช้น้ำในกิจกรรมต่าง ๆ ให้เหมาะสมกับปริมาณน้ำท่าและน้ำที่กักเก็บ</t>
  </si>
  <si>
    <t>- ฝาย รวมทั้งก่อสร้างใหม่ ปรับปรุง และซ่อมแซม 16 โครงการ (กรมชลประทาน, จังหวัด, กรมป่าไม้, กรมอุทยานแห่งชาติ สัตว์ป่า และพันธุ์พืช)</t>
  </si>
  <si>
    <t>- เขื่อนป้องกันการกัดเซาะ รวมถึงก่อสร้างใหม่และปรับปรุง 9 โครงการ (อปท., กรมโยธาธิการและผังเมือง, จังหวัด)</t>
  </si>
  <si>
    <t>- การจัดการน้ำท่วมและอุทกภัย รวมถึงสร้างใหม่และปรับปรุง เช่น ประตูระบายน้ำ คลองส่งน้ำ และคั้นกั้นน้ำ เป็นต้น 15 โครงการ (แผนชลประทาน 20 ปี เชียงราย)</t>
  </si>
  <si>
    <t>- เพิ่มศักยภาพความจุอ่างเก็บน้ำปรับปรุง ซ่อมแซมและบำรุงรักษา  3 โครงการ (แผนพัฒนาชลประทาน 20 ปี พะเยา</t>
  </si>
  <si>
    <t>3.พัฒนาโครงสร้างพื้นฐานสำหรับสำรองน้ำฝน และจัดสรรน้ำในพื้นที่ประสบภัยแล้งซ้ำซาก พื้นที่นอกเขตชลประทาน และพื้นที่ที่ยังใช้น้ำบาดาล (พัฒนาแหล่งน้ำขนาดเล็กและแหล่งบาดาล รวมทั้งขยายพื้นที่ชลประทานให้ครอบคลุม)</t>
  </si>
  <si>
    <t>4.เพิ่มประสิทธิภาพการจัดการน้ำใต้ดินร่วมกับการใช้น้ำผิวดินในพื้นที่เสี่ยงภัยแล้ง</t>
  </si>
  <si>
    <t>- พัฒนาน้ำบาดาล 3 โครงการ (กรมทรัพยากรน้ำบาดาล, สนง.ทรัพยากรธรรมชาติและสิ่งแวดล้อมพะเยา)</t>
  </si>
  <si>
    <t>-ธนาคารน้ำใต้ดิน 2 โครงการ</t>
  </si>
  <si>
    <t>5.พัฒนาระบบผันน้ำและระบบเชื่อมโยงแหล่งน้ำ</t>
  </si>
  <si>
    <t>แนวทางที่ 3 การจัดการพื้นที่ท้ายน้ำ</t>
  </si>
  <si>
    <t>1.อนุรักษณ์และฟื้นฟูแม่น้ำลำคลองและแหล่งน้ำธรรมชาติโดยการมีส่วนร่วมของทุกภาคส่วน</t>
  </si>
  <si>
    <t>- ฟื้นฟูคุณภาพน้ำในคลอง 2 โครงการ (กรมชลประทาน, กระทรวงทรัพยากรธรรมชาติพะเยา)</t>
  </si>
  <si>
    <t>2.เพิ่มประสิทธิภาพในการบำบัดและควบคุมการระบายน้ำเสียออกสู่สิ่งแวดล้อม</t>
  </si>
  <si>
    <t>- เฝ้าระวัง ติดตามตรวจสอบคุณภาพน้ำ และประเมินความสามารถ ในการรองรับมลพิษ 1 โครงการ (กรมควบคุมมลพิษ)</t>
  </si>
  <si>
    <t>3.ส่งเสริมการพัฒนาและใช้เทคโนโลยีการบำบัดน้ำเสีย เพื่อนำน้ำหมุนเวียนกลับมาใช้ใหม่ (ภาคครัวเรือนและภาคอุตสาหกรรม)</t>
  </si>
  <si>
    <t>แนวทางที่ 4 กลไกสนับสนุนการจัดการน้ำ</t>
  </si>
  <si>
    <t>1.พัฒนาดัชนีความมั่นคงด้านน้ำ</t>
  </si>
  <si>
    <t>-  พัฒนาแหล่งน้ำ 1</t>
  </si>
  <si>
    <t>2.จัดทำแนวทางการปรับตัวโดยอาศัยระบบนิเวศ</t>
  </si>
  <si>
    <t>3.พัฒนาระบบการพยากรณ์และกลไกการรายงานสถานการณ์น้ำ</t>
  </si>
  <si>
    <t>4.บูรณาการการจัดทำแผนที่เสี่ยงภัยในลักษณะของ One map ร่วมกับหน่วยงานที่เกี่ยวข้องและคาดการณ์ผลกระทบด้านการจัดการน้ำจากการเปลี่ยนแปลงสภาพภูมิอากาศในระดับพื้นที่</t>
  </si>
  <si>
    <t>5.จัดทำแผนบริหารจัดการทรัพยากรน้ำ แผนแม่บทระดับลุ่มน้ำ และแผนปฏิบัติการ</t>
  </si>
  <si>
    <t>-พัฒนาแหล่งน้ำ 1 โครงการ</t>
  </si>
  <si>
    <t>6.สร้างเครือข่ายเฝ้าระวังภัยพิบัติที่สืบเนื่องจากสภาพภูมิอากาศในพื้นที่เสี่ยง โดยเสริมสร้างศักยภาพชุมชนในการเตรียมความพร้อมตั้งแต่ระดับครัวเรือน</t>
  </si>
  <si>
    <t>7.ส่งเสริมการศึกษาและวิจัยร่วมกับการผสานภูมิปัญญาท้องถิ่นในการพัฒนาและจัดการทรัพยากรน้ำ ที่เหมาะสมกับการบริหารจัดการน้ำตามบริบทแต่ละพื้นที่</t>
  </si>
  <si>
    <t>- งานศึกษา วิจัย นวัตกรรม (จัดทำแผนการจัดการตะกอน) 2 โครงการ (กรมชลประทาน)</t>
  </si>
  <si>
    <t>8.ผลักดันการดำเนินงานภายใต้กลไกความร่วมมือในการบริหารจัดการน้ำในลุ่มน้ำที่มีความสำคัญในระดับนานาชาติอย่างต่อเนื่อง</t>
  </si>
  <si>
    <t>อื่นๆ ระบุ 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</si>
  <si>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</si>
  <si>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</t>
  </si>
  <si>
    <t xml:space="preserve">ผลประโยชน์ร่วม </t>
  </si>
  <si>
    <t>2. สาขาการเกษตรและความมั่นคงทางอาหาร</t>
  </si>
  <si>
    <t>เป้าหมาย “รักษาผลิตภาพการผลิตและความมั่นคงทางอาหาร ภายใต้ความเสี่ยงและผลกระทบจากการเปลี่ยนแปลงสภาพภูมิอากาศ”</t>
  </si>
  <si>
    <r>
      <t>ตัวชี้วัด 1.ดัชนีการรักษาผลิตภาพการผลิต ภายใต้ความเสี่ยงและผลกระทบจากการเปลี่ยนแปลงสภาพภูมิอากาศ (</t>
    </r>
    <r>
      <rPr>
        <sz val="14"/>
        <color rgb="FF000000"/>
        <rFont val="TH SarabunPSK"/>
        <family val="2"/>
      </rPr>
      <t>ผลกระทบจากปัจจัยทางภูมิอากาศ ได้แก่ อุทกภัย ภัยแล้ง และโรคระบาด(แมลงและพืช)</t>
    </r>
  </si>
  <si>
    <r>
      <t xml:space="preserve">          </t>
    </r>
    <r>
      <rPr>
        <b/>
        <sz val="14"/>
        <color rgb="FF000000"/>
        <rFont val="TH SarabunPSK"/>
        <family val="2"/>
      </rPr>
      <t>2.ความสามารถในการพึ่งตนเองของภาคเกษตรเมื่อเกิดภัยพิบัติที่สืบเนื่องจากสภาพภูมิอากาศ</t>
    </r>
    <r>
      <rPr>
        <sz val="14"/>
        <color rgb="FF000000"/>
        <rFont val="TH SarabunPSK"/>
        <family val="2"/>
      </rPr>
      <t xml:space="preserve"> (ความสามารถในการพึ่งตนเอง สามารถประเมินจาก การผลิตอาหารเพียงพอต่อความต้องการในครัวเรือนและชุมชน สามารถลดรายจ่ายค่าอาหาร สามารถแก้ไขปัญหาด้วยตนเอง หรือมีการช่วยเหลือกันในสังคม สามารถผลิตเอง แปรรูปเอง ขายเอง ในชุมชนโดยไม่พึงคนกลางภายนอก และมีรายได้จากภาคเกษตรที่มั่นคง เพียงพอกับรายจ่าย ไม้ต้องกู้หนี้ยืมสิน)</t>
    </r>
  </si>
  <si>
    <t>แนวทางที่ 1 การจัดการพื้นที่เพาะปลูกพืช</t>
  </si>
  <si>
    <t>1.ส่งเสริมการปรับเปลี่ยนรูปแบบการผลิตพืชให้สอดคล้องกับการเปลี่ยนแปลงสภาพภูมิอากาศ</t>
  </si>
  <si>
    <t>แผนงานที่ 1 พัฒนาสภาพแวดลอมสูการเปน</t>
  </si>
  <si>
    <t>เกษตรมูลคาสูง  113 โครงการ</t>
  </si>
  <si>
    <t>แผนงานที่ 2 เพิ่มมูลคาสินคาเกษตรคุณภาพ</t>
  </si>
  <si>
    <t>อยางครบวงจร 4 โครงการ</t>
  </si>
  <si>
    <t>แผนงานที่ 3 บูรณาการเสริมสรางความมั่นคงทางอาหาร  1 โครงการ</t>
  </si>
  <si>
    <t>แผนงานที่ 4 บริหารจัดการสินคาเกษตรและตลาดอยางมีประสิทธิภาพ  0 โครงการ</t>
  </si>
  <si>
    <t>2.ส่งเสริมระบบการปลูกพืชแบบผสมผสานหรือพืชหมุนเวียน</t>
  </si>
  <si>
    <t>3.พัฒนาและปรับปรุงการจัดการน้ำของพื้นที่เกษตรกรรมในเขตชลประทานที่มีความเสี่ยงต่อการได้รับผลกระทบจากอุทกภัยและภัยแล้งให้มีประสิทธิภาพ</t>
  </si>
  <si>
    <t>โครงการพัฒนาแหลงน้ำ เพื่อการเกษตร</t>
  </si>
  <si>
    <t>โครงการซ่อมแซม สถานีสูบน้ำด้วยไฟฟ้า ในเขตพื้นที่ชลประทาน</t>
  </si>
  <si>
    <t>4.พัฒนาแหล่งน้ำในพื้นที่เกษตรกรรมนอกเขตชลประทานให้มีประสิทธิภาพและเพียงพอต่อความต้องการใช้การเพาะปลูก</t>
  </si>
  <si>
    <t>โครงการลดการเผาพื้นที่การเกษตร</t>
  </si>
  <si>
    <t>โครงการลดเชื้อเพลิงทำฟางอัดก้อน ใช้ประโยชน์จากฟางข้าว</t>
  </si>
  <si>
    <t>5.ส่งเสริมการอนุรักษ์ ฟื้นฟู และบำรุงรักษาความอุดมสมบูรณ์ของดินในพื้นที่เกษตรกรรมที่มีความเสื่อมโทรมของดิน</t>
  </si>
  <si>
    <t>6.ส่งเสริมรูปแบบเกษตรกรรมที่ช่วยลดการชะล้างพังทลายดิน</t>
  </si>
  <si>
    <t>-สร้างป่าสร้างรายได้ 1 โครงการ</t>
  </si>
  <si>
    <t>แนวทางที่ 2 การจัดการพื้นที่ผลิตปศุสัตว์</t>
  </si>
  <si>
    <t>1.พัฒนาการจัดการระบบปศุสัตว์และการผลิตสินค้าจากปศุสัตว์ให้สอดคล้องกับแนวโน้มของการเปลี่ยนแปลงสภาพภูมิอากาศ</t>
  </si>
  <si>
    <t>โครงการพัฒนาและอนุรักษ กระบือตนแบบเพื่อความยั่งยืน และท่องเที่ยวเชิงวัฒนธรรม จังหวัดพะเยา</t>
  </si>
  <si>
    <t>โครงการสงเสริมอาชีพตอยอดกลุมผึ้งโพรง</t>
  </si>
  <si>
    <t>2.พัฒนาระบบควบคุม ป้องกัน และบำบัดโรคสัตว์ ที่เกิดจากการเปลี่ยนแปลงสภาพภูมิอากาศ</t>
  </si>
  <si>
    <t>แนวทางที่ 3 การจัดการพื้นที่ทำการประมงและเพาะเลี้ยงสัตว์น้ำ</t>
  </si>
  <si>
    <t>1.พัฒนาการจัดการประมงให้สอดคล้องกับแนวโน้มของการเปลี่ยนแปลงสภาพภูมิอากาศ</t>
  </si>
  <si>
    <t>2.ฟื้นฟูทรัพยากรประมงและปหล่งที่อยู่อาศัยของสัตว์น้ำ</t>
  </si>
  <si>
    <t>3.พัฒนาระบบการป้องกันและลดผลกระทบของความเสียหายจากอุทกภัยและภัยแล้งในการทำประมงและการผลิตสัตว์น้ำ</t>
  </si>
  <si>
    <t>โครงการพัฒนาเส้นทางคมนาคมในพื้นที่เกษตร</t>
  </si>
  <si>
    <t>โครงการพัฒนาแหล่งน้ำ ซ่อมแซม ปรับปรุง</t>
  </si>
  <si>
    <t>แนวทางที่ 4 กลไกสนับสนุนด้านการเกษตรและความมั่นคงทางอาหาร</t>
  </si>
  <si>
    <t>1.พัฒนาดัชนีความสามารถในการพึ่งตนเองของภาคเกษตรเมื่อเกิดภัยพิบัติที่สีบเนื่องจากสภาพภูมิอากาศ</t>
  </si>
  <si>
    <t>-พัฒนาแหล่งน้ำ 2 โครงการ</t>
  </si>
  <si>
    <t>-สถานีสูบน้ำ 1 โครงการ</t>
  </si>
  <si>
    <t>2.พัฒนากลไกการเตือนภัยและรายงานสถานการณ์เตือนภัยทางการเกษตร</t>
  </si>
  <si>
    <t>3.จัดทำแผนที่พื้นที่เกษตรเสี่ยงภัยและคาดการณ์ผลกระทบจากการเปลี่ยนแปลงสภาพภูมิอากาศในระดับพื้นที่ และเผยแพร่ให้เกษตรกรสามารถเข้าถึงข้อมูลและใช้ประโยชน์ได้</t>
  </si>
  <si>
    <t>4.พัฒนาการทำเกษตรแม่นยำสูง ให้มีต้นทุนที่ลดลง เกษตรกรสามารถเข้าถึงและใช้ประโยชน์ได้อย่างกว้างขวาง</t>
  </si>
  <si>
    <t>5.ส่งเสริมการกำหนดพื้นที่ (Zoning) โดยใช้แผนที่เกษตรเพื่อการบริหารจัดการเชิงรุก (Agri-map) และการผลิตแบบแปลงใหญ่ เพื่อการผลิตแบบครบวงจร</t>
  </si>
  <si>
    <t>6.ส่งเสริมการผลิตตามแนวเกษตรทฤษฎีใหม่ เกษตรกรรมยั่งยืน การเกษตรผสมผสาน</t>
  </si>
  <si>
    <t>7.ส่งเสริมการฟื้นฟูวิถีชีวิตวัฒนธรรมการเก็บสำรองอาหารของครัวเรือในแต่ละท้องถิ่น</t>
  </si>
  <si>
    <t>8.จัดตั้งธนาคารพันธุ์พืช พันธุ์ปศุสัตว์ พันธุ์สัตว์น้ำ เพื่อเป็นแหล่งกู้ยืมปัจจัยการผลิต และเป็นแหล่งสำรองในภาวะภัยพิบัติทางธรรมชาติ</t>
  </si>
  <si>
    <t>9.ส่งเสริมการปรับปรุงพันธุ์พืช/พันธุ์สัตว์ และสนับสนุนการเข้าถึงของเกษตรกรให้สามารถใช้พันธุ์พืช/พันธุ์สัตว์ที่เหมาะสมต่อการเปลี่ยนแปลงของปัจจัยทางภูมิอากาศ</t>
  </si>
  <si>
    <t>10.พัฒนาระบบการสำรองอาหาร พร้อมทั้งกลไกการกระจายอาหารที่มีประสิทธิภาพ</t>
  </si>
  <si>
    <t>11.สนับสนุนการวิจัยพัฒนาและส่งเสริมเทคโนโลยีเพื่อลดการสูญเสีย (Food loss food waste) ของผลผลิตการเกษตร</t>
  </si>
  <si>
    <t>12.สนับสนุนการสร้างเครือข่ายความร่วมมือด้านการเกษตรในการปรับตัวต่อการเปลี่ยนแปลงสภาพภูมิอากาศ</t>
  </si>
  <si>
    <t>13.สร้างความตระหนักรู้ต่อเกษตรกรถึงผลกระทบจากการเปลี่ยนแปลงสภาพภูมิอากาศในภาคเกษตร และพัฒนาศักยภาพในการรับมือและจัดการความเสี่ยงจากการเปลี่ยนแปลงสภาพอากาศ</t>
  </si>
  <si>
    <t>14.พัฒนางานวิจัยเพื่อประเมินปัจจัยของการเปลี่ยนแปลงสภาพภูมิอากาศที่อาจก่อให้เกิดผลกระทบต่อการเพาะปลูก การผลิตปศุสัตว์ และทรัพยากรประมงรวมถึงการเพาะเลี้ยงสัตว์น้ำ</t>
  </si>
  <si>
    <t>√</t>
  </si>
  <si>
    <t>รวม</t>
  </si>
  <si>
    <t xml:space="preserve">3. สาขาสาธารณะสุข </t>
  </si>
  <si>
    <t>เป้าหมาย “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”</t>
  </si>
  <si>
    <t xml:space="preserve">ตัวชี้วัด 1. ร้อยละของประชาชนมีความรอบรู้ ด้านการเปลี่ยนแปลงสภาพภูมิอากาศ มีทักษะในการจัดการสุขภาพตนเองจากผลกระทบจากการเปลี่ยนแปลงสภาพภูมิอากาศ  </t>
  </si>
  <si>
    <r>
      <t xml:space="preserve">          2. ร้อยละของอัตราป่วยและเสียชีวิตจากการเปลี่ยนแปลงสภาพภูมิอากาศลดลง </t>
    </r>
    <r>
      <rPr>
        <sz val="16"/>
        <color rgb="FF000000"/>
        <rFont val="TH SarabunPSK"/>
        <family val="2"/>
      </rPr>
      <t>(อัตราป่วยและเสียชีวิต หมายถึง การเจ็บป่วยและเสียชีวิตจากโรคระบบทางเดินหายใจ โรคติดต่อนำโดยแมลง (ไข้เลือดออกและมาลาเรีย) จากความร้อน การเจ็บป่วยจากน้ำท่วมและภัยแล้งผลกระทบทางสุขภาพที่เกี่ยวข้องกับการเปลี่ยนแปลงสภาพภูมิอากาศ)</t>
    </r>
  </si>
  <si>
    <t>แนวทางที่ 1 การป้องกันผลกระทบจากการเปลี่ยนแปลงสภาพภูมิอากาศต่อสุขภาพ</t>
  </si>
  <si>
    <t xml:space="preserve">1.การเพิ่มขีดความสามารถในการป้องกันและดูแลสุขภาพในกลุ่มเสี่ยงด้านสุขภาพ </t>
  </si>
  <si>
    <t>-ฝุ่นควัน 10 โครงการ</t>
  </si>
  <si>
    <t>- ผู้สูงอายุ เด็ก สตรีมีครรภ์ ผู้ป่วยโรคเรื้อรัง กลุ่มวัยทำงาน (เกษตรกรและผู้ที่ต้องปฏิบัติงานกลางแจ้ง) และกลุ่มผู้ด้อยโอกาสต่อความเสี่ยงทางสุขภาพจากการเปลี่ยนแปลงสภาพภูมิอากาศและการปรับตัวต่อการเปลี่ยนแปลงสภาพภูมิอากาศ</t>
  </si>
  <si>
    <t xml:space="preserve">2.พัฒนาระบบบริการสาธารณสุขของประเทศเพื่อรองรับการจัดการผลกระทบด้านสุขภาพจากการเปลี่ยนแปลงสภาพภูมิอากาศ </t>
  </si>
  <si>
    <t>-ส่งเสริมการจัดการขยะครบวงจร 15 โครงการ</t>
  </si>
  <si>
    <t>- พัฒนามาตรฐานการรักษา ระบบบริการสาธารณสุข ที่ครอบคลุมทั้งการรักษาและการป้องกันผลกระทบต่อสุขภาพที่เกิดจากการเปลี่ยนแปลงสภาพภูมิอากาศ เพื่อให้หน่วยงานบริการสาธารณสุขทุกระดับนำไปใช้ดูแลสุขภาพประชาชนได้</t>
  </si>
  <si>
    <t>3.พัฒนาศักยภาพประชาชนให้เกิดความรู้ ความเข้าใจ ความตระหนักในเรื่องผลกระทบต่อสุขภาพจากการเปลี่ยนแปลงสภาพภูมิอากาศ และส่งเสริมให้ประชาชนมีส่วนร่วมในการจัดการแก้ไขปัญหาและปรับตัวภายใต้การเปลี่ยนแปลงสภาพภูมิอากาศได้อย่างเหมาะสม</t>
  </si>
  <si>
    <t>-สร้างจิตสำนึก 20 โครงการ</t>
  </si>
  <si>
    <t>แนวทางที่ 2  กลไกสนับสนุนด้านสาธารณสุข</t>
  </si>
  <si>
    <t xml:space="preserve">1.พัฒนาระบบเฝ้าระวังและคาดการณ์ความเสี่ยงผลกระทบต่อสุขภาพจากการเปลี่ยนแปลงสภาพภูมิอากาศ </t>
  </si>
  <si>
    <t>-เฝ้าระวังไฟป่า 40 โครงการ</t>
  </si>
  <si>
    <t>- การบูรณาการกับภาคเครือข่ายทุกระดับ โดยการจัดทำแผนที่เสี่ยงด้านสุขภาพและพัฒนากลไกการเตือนภัยด้านสุขภาพจากการเปลี่ยนแปลงสภาพภูมิอากาศ</t>
  </si>
  <si>
    <t>2.ปรับปรุงระบบประกันสุขภาพให้มีคุณภาพและ</t>
  </si>
  <si>
    <t xml:space="preserve">ประสิทธิภาพ ครอบคลุมประชากรกลุ่มเสี่ยงที่มีความอ่อนไหวต่อปัจจัยทางภูมิอากาศ </t>
  </si>
  <si>
    <t>- เด็ก ผู้สูงอายุ เกษตรกร แรงงานที่ต้องปฏิบัติงานกลางแจ้ง และกลุ่มผู้ด้อยโอกาส รวมถึงปรับปรุงบริการทางสาธารณสุขภายใต้ระบบประกันสุขภาพ</t>
  </si>
  <si>
    <t>3.พัฒนางานวิจัย องค์ความรู้ เทคโนโลยี และนวัตกรรม ในการลดและจัดการความเสี่ยงต่อสุขภาพ หรือกลุ่มโรคอุบัติใหม่ ที่เกิดจากการเปลี่ยนแปลงสภาพภูมิอากาศ รวมทั้งพัฒนาผลิตภัณฑ์ทางการแพทย์และเทคโนโลยีในการให้บริการผู้ป่วยในกลุ่มโรคสำคัญจากการเปลี่ยนแปลงสภาพภูมิอากาศ</t>
  </si>
  <si>
    <t>4.พัฒนาต้นแบบโรงพยาบาลและชุมชนในการลดและจัดการความเสี่ยงต่อสุขภาพที่เกิดจากการเปลี่ยนแปลงของสภาพภูมิอากาศในระดับพื้นที่</t>
  </si>
  <si>
    <t xml:space="preserve"> - กระบวนการมีส่วนร่วมกับภาคประชาชน ชุมชน ท้องถิ่นและภาคีทุกภาคส่วนในระดับพื้นที่ และขยายผลรูปแบบในการจัดการความเสี่ยงต่อสุขภาพที่เกิดจากการเปลี่ยนแปลงของสภาพภูมิอากาศไปยังโรงพยาบาลอื่น ๆ ทั่วทั้งประเทศ</t>
  </si>
  <si>
    <t>5.พัฒนามาตรฐานการตอบโต้ภาวะฉุกเฉินเมื่อเกิดปัญหาด้านสาธารณสุขจากการเปลี่ยนแปลงสภาพภูมิอากาศ</t>
  </si>
  <si>
    <t>- เช่น แผนฉุกเฉินด้านการป้องกันผลกระทบต่อสุขภาพรวมทั้งแผนการส่งต่อและเคลื่อนย้ายร่วมกับชุมชนในกรณีที่เกิดภัยพิบัติที่สืบเนื่องจากสภาพภูมิอากาศ</t>
  </si>
  <si>
    <t>6.เสริมสร้างศักยภาพบุคลากรสาธารณสุขในทุกระดับ เพื่อรับมือผลกระทบจากการเปลี่ยนแปลงสภาพภูมิอากาศในเชิงรุก</t>
  </si>
  <si>
    <t>โครงการ พระราชดําริดานสาธารณสุข</t>
  </si>
  <si>
    <t>- การให้บริการข้อมูลคำแนะนำ การสร้างความตระหนักแก่ประชาชนในการปรับตัวในรูปแบบต่าง ๆ และทำหน้าที่ประสานงานการปฏิบัติงานกับองค์กรปกครองส่วนท้องถิ่น และราชการส่วนภูมิภาค ในการเฝ้าระวัง และป้องกันผลกระทบต่อสุขภาพจากการเปลี่ยนแปลงสภาพภูมิอากาศ รวมทั้งการสนับสนุนการทำงานในเชิงรุกของหน่วยงานระดับพื้นที่ เครือข่ายและอาสาสมัครทางสาธารณสุข เช่น อสม. ทสม. มิสเตอร์เตือนภัย ให้มีบทบาทในการเป็นเครือข่ายและส่วนสำคัญในระบบเฝ้าระวังภัยสุขภาพในชุมชน และการปรับตัวต่อภัยสุขภาพจากการเปลี่ยนแปลงสภาพภูมิอากาศ</t>
  </si>
  <si>
    <t>โครงการ อาหารปลอดโรคผูบริโภค ปลอดภัย</t>
  </si>
  <si>
    <t xml:space="preserve">7.พัฒนากลไกความร่วมมือทุกภาคส่วน ทั้งในและนอกระบบสาธารณสุข ในการบริหารจัดการเพื่อป้องกันและลดผลกระทบต่อสุขภาพจากการเปลี่ยนแปลงสภาพภูมิอากาศ </t>
  </si>
  <si>
    <t>- การสร้างกระบวนงาน การมีเครือข่ายความร่วมมือระหว่างส่วนราชการ สถาบันการศึกษา ภาคท้องถิ่นและภาคประชาชน ในการขับเคลื่อนการเฝ้าระวัง และเตรียมรับมือภัยต่อสุขภาพจากการเปลี่ยนแปลงสภาพภูมิอากาศ การประสานเครือข่ายข้อมูลความแปรปรวนและการเปลี่ยนแปลงสภาพภูมิอากาศระหว่างหน่วยงานต่าง ๆ เพื่อแลกเปลี่ยนข้อมูลและเตรียมการรับมือภัยสุขภาพได้ทันท่วงที</t>
  </si>
  <si>
    <t xml:space="preserve">8.พัฒนาโครงสร้างของสถานบริการสาธารณสุขให้พร้อมรับมือกับการเปลี่ยนแปลงสภาพภูมิอากาศ โดยเฉพาะในพื้นที่เสี่ยงภัย </t>
  </si>
  <si>
    <t>- การทำแนวป้องกันน้ำท่วม การสำรองน้ำเพื่ออุปโภคบริโภค การสำรองอาหาร เวชภัณฑ์ แหล่งพลังงาน และสาธารณูปโภคที่จำเป็น</t>
  </si>
  <si>
    <t>อื่นๆ ระบุ ……………………………………………………..</t>
  </si>
  <si>
    <t>……………………………………………………………………………………………………………………………………………………………………………………………………………….</t>
  </si>
  <si>
    <t>4. สาขาการท่องเที่ยว</t>
  </si>
  <si>
    <t>เป้าหมาย “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”</t>
  </si>
  <si>
    <r>
      <t xml:space="preserve">ตัวชี้วัด 1. ร้อยละความเชื่อมั่นในคุณภาพความปลอดภัยของแหล่งท่องเที่ยวจากภัยธรรมชาติจากภูมิอากาศ </t>
    </r>
    <r>
      <rPr>
        <sz val="14"/>
        <color rgb="FF000000"/>
        <rFont val="TH SarabunPSK"/>
        <family val="2"/>
      </rPr>
      <t>(ภัยพิบัติในที่นี้รวมถึงภัยธรรมชาติ ได้แก่น้ำท่วม ภัยแล้ง และวาตภัย)</t>
    </r>
  </si>
  <si>
    <r>
      <t xml:space="preserve">          2. ร้อยละของแหล่งท่องเที่ยวที่อยู่ในพื้นที่เสี่ยงมีการจัดทำแผนบริหารความเสี่ยงที่คำนึงถึงการเปลี่ยนแปลงสภาพภูมิอากาศ </t>
    </r>
    <r>
      <rPr>
        <sz val="14"/>
        <color rgb="FF000000"/>
        <rFont val="TH SarabunPSK"/>
        <family val="2"/>
      </rPr>
      <t>(แหล่งท่องเที่ยว แบ่งออกเป็น 2 ประเภท ได้แก่ แหล่งท่องเที่ยวทางธรรมชาติ และแหล่งท่องเที่ยวเชิงศิลปวัฒนธรรม และพื้นที่เสี่ยง ได้แก่ พื้นที่เสี่ยงอุทกภัย ภัยแล้ง และดินถล่ม)</t>
    </r>
  </si>
  <si>
    <t>แนวทางที่ 1 การจัดการแหล่งท่องเที่ยวทางธรรมชาติ</t>
  </si>
  <si>
    <t xml:space="preserve">1.ปรับปรุงปฏิทินการท่องเที่ยวให้สอดคล้องกับฤดูกาลที่เปลี่ยนแปลงไป </t>
  </si>
  <si>
    <t>ประเด็นการพัฒนาที่ 2 สงเสริมการทองเที่ยวเชิงสรางสรรค์</t>
  </si>
  <si>
    <t>- เพื่อลดความเสี่ยงและผลกระทบที่อาจเกิดขึ้นจากการเปลี่ยนแปลงของฤดูกาล เช่น ฤดูฝนที่เร็วขึ้นอาจส่งผลให้เกิดน้ำหลากในแหล่งท่องเที่ยวทางธรรมชาติ โดยแหล่งท่องเที่ยวแต่ละพื้นที่ใช้กระบวนการมีส่วนร่วมซึ่งประกอบด้วย ภาครัฐ องค์กรปกครองส่วนท้องถิ่น ผู้ประกอบการท่องเที่ยว วางแผนและปรับปรุงให้เหมาะสมกับบริบทของพื้นที่</t>
  </si>
  <si>
    <t>แผนงานที่ 1 การสงเสริมการทองเที่ยวเชิงวัฒนธรรม  30 โครงการ</t>
  </si>
  <si>
    <t>2.กำหนดรูปแบบการท่องเที่ยวในพื้นที่เสี่ยง และช่วงเวลาการให้บริการที่เหมาะสม</t>
  </si>
  <si>
    <t>- หรือจำกัดปริมาณนักท่องเที่ยวในบางฤดูกาล โดยคำนึงถึงศักยภาพในการรองรับของพื้นที่ (Carrying capacity) เช่น ข้อจำกัดด้านปริมาณน้ำสะอาด การอนุรักษ์และฟื้นคืนของทรัพยากรธรรมชาติ และความปลอดภัยของนักท่องเที่ยว</t>
  </si>
  <si>
    <t xml:space="preserve">3.พัฒนาและสำรองแหล่งน้ำเพิ่มในแหล่งท่องเที่ยวทางธรรมชาติในพื้นที่เสี่ยงภัยแล้งโดยคำนึงถึงระบบนิเวศ </t>
  </si>
  <si>
    <t xml:space="preserve">4.จัดทำแผนการรับมือในสถานการณ์เกิดภัยพิบัติทางธรรมชาติ </t>
  </si>
  <si>
    <t>- แผนการหลบภัย การอพยพและการสำรองอาหารและน้ำดื่ม รวมทั้งแหล่งพลังงานสำรอง โดยกระบวนการมีส่วนร่วมของทุกภาคส่วน ทั้งภาครัฐ ผู้ประกอบการอุตสาหกรรมท่องเที่ยว ชุมชนและองค์กรปกครองส่วนท้องถิ่น</t>
  </si>
  <si>
    <t>แนวทางที่ 2  การจัดการแหล่งท่องเที่ยวที่มนุษย์สร้างขึ้น</t>
  </si>
  <si>
    <t xml:space="preserve">1.พัฒนาโครงสร้างพื้นฐานและระบบป้องกันน้ำท่วมของแหล่งท่องเที่ยวเชิงศิลปกรรมในพื้นที่เสี่ยงอุทกภัย </t>
  </si>
  <si>
    <t>- โดยเฉพาะแหล่งท่องเที่ยวศิลปกรรม โบราณสถานอันควรอนุรักษ์ และพื้นที่ในเขตมรดกโลกทางวัฒนธรรม</t>
  </si>
  <si>
    <t>2. เพิ่มมาตรการป้องกันการผุกร่อนของสิ่งปลูกสร้างและสถาปัตยกรรมที่่มีคุณค่าเชิงศิลปกรรมจากการเปลี่ยนแปลงของอุณหภูมิ ความชื้น และ ระดับคาร์บอนไดออกไซด์ในบรรยากาศ</t>
  </si>
  <si>
    <t xml:space="preserve">3.เพิ่มมาตรการป้องกันความเสียหายในเชิงโครงสร้างให้กับสิ่งปลูกสร้างและสถาปัตยกรรมที่มีคุณค่าเชิงศิลปกรรมที่เสี่ยงต่อความเสียหายจากภัยพิบัติที่สืบเนื่องจากสภาพภูมิอากาศ </t>
  </si>
  <si>
    <t>- การเสียดสี กัดกร่อน กัดเซาะ จากพายุลมกระโชกแรง กระแสน้ำ และคลื่นพายุซัดฝั่ง</t>
  </si>
  <si>
    <t>แนวทางที่ 3   กลไกสนับสนุนด้านการท่องเที่ยว</t>
  </si>
  <si>
    <t>1.จัดทำข้อมูลการประเมินความเสี่ยงและผลกระทบของแหล่งท่องเที่ยวจากการเปลี่ยนแปลงสภาพภูมิอากาศ รวมทั้งแผนที่เสี่ยง - เพื่อระบุแหล่งท่องเที่ยวที่อยู่ในพื้นที่เสี่ยงต่อการเปลี่ยนแปลงสภาพภูมิอากาศ โดยการมีส่วนร่วมของทุกภาคส่วนที่เกี่ยวข้องในแหล่งท่องเที่ยว และสร้างความรู้ความเข้าใจต่อการจัดทำแผนบริหารความเสี่ยงที่คำนึงถึงการเปลี่ยนแปลงสภาพภูมิอากาศให้กับผู้มีส่วนเกี่ยวข้อง</t>
  </si>
  <si>
    <t>2.พัฒนาหรือปรับปรุงโครงสร้างพื้นฐานภายในแหล่งท่องเที่ยว เพื่อบรรเทาและลดผลกระทบจากสภาวะอากาศร้อนจัด ให้เหมาะสมกับสภาพพื้นที่ เช่น จุดพัก (Resting point) และแหล่งน้ำ เป็นต้น</t>
  </si>
  <si>
    <t xml:space="preserve">3.บูรณาการแผนการปรับตัวต่อความเสี่ยงจากสภาพภูมิอากาศด้านการท่องเที่ยวเข้ากับแผนของชุมชนและองค์กรปกครองส่วนท้องถิ่น </t>
  </si>
  <si>
    <t>- กระบวนการมีส่วนร่วมของชุมชน องค์กปกครองส่วนท้องถิ่นและผู้ประกอบการอุตสาหกรรมท่องเที่ยว</t>
  </si>
  <si>
    <t>4.พัฒนาและส่งเสริมการท่องเที่ยวในรูปแบบที่</t>
  </si>
  <si>
    <t xml:space="preserve">โครงการพัฒนาแหล่งท่องเที่ยวเพื่อการเกษตรปลอดภัยเกษตรอินทรีย์ และสุขภาพ </t>
  </si>
  <si>
    <t>หลากหลายเพื่อสนับสนุนการเพิ่มภูมิคุ้มกันและลดความเสี่ยงต่อผลกระทบจากการเปลี่ยนแปลงสภาพภูมิอากาศ ในพื้นที่ท่องเที่ยวที่่มีศักยภาพ</t>
  </si>
  <si>
    <t>โครงการการท่องเที่ยวคาร์บอนสุทธิเป็นศูนย์</t>
  </si>
  <si>
    <t xml:space="preserve"> - การท่องเที่ยวเชิงวัฒนธรรมวิถีชีวิต การท่องเที่ยวตามรอยวัฒนธรรมการกินอาหารตามท้องถิ่น เพื่อเป็นทางเลือกในการท่องเที่ยวที่กระจายความเสี่ยงต่อผลกระทบจากการเปลี่ยนแปลงสภาพภูมิอากาศ รวมทั้งลดการพึ่งพาทรัพยากรธรรมชาติและลักษณะภูมิอากาศเฉพาะของพื้นที่ โดยยึดหลักการท่องเที่ยวที่ยั่งยืนและการท่องเที่ยวเชิงสร้างสรรค์ที่สร้างมูลค่าเพิ่มสูง</t>
  </si>
  <si>
    <t>โครงการส่งเสริมการท่องเที่ยวเกษตรปลอดภัย</t>
  </si>
  <si>
    <t xml:space="preserve">5.เพิ่มขีดความสามารถของผู้ประกอบการท่องเที่ยว ชุมชนและองค์กรปกครองส่วนท้องถิ่นในการจัดการรูปแบบสินค้า กิจกรรมหรือบริการด้านการท่องเที่ยวที่หลากหลายเพื่อรับมือต่อการเปลี่ยนแปลงสภาพภูมิอากาศ </t>
  </si>
  <si>
    <t>- อบรมให้ความรู้ด้านการเปลี่ยนแปลงสภาพภูมิอากาศที่ส่งผลกระทบต่อการท่องเที่ยว รวมทั้งการวางแผนและพัฒนารูปแบบการท่องเที่ยว เช่น กิจกรรมในร่มหรือกิจกรรมที่สอดคล้องกับสภาพภูมิอากาศ เพื่อนำเสนอให้กับนักท่องเที่ยวได้อย่างเหมาะสม</t>
  </si>
  <si>
    <t xml:space="preserve">6.ส่งเสริมให้ผู้ประกอบการท่องเที่ยวจัดทำแผนบริหารความต่อเนื่องทางธุรกิจ (Business Continuity Plan: BCP) </t>
  </si>
  <si>
    <t>- นำปัจจัยด้านการเปลี่ยนแปลงสภาพภูมิอากาศมาประกอบการประเมินความเสี่ยงขององค์กร ทั้งความเสี่ยงจากภัยพิบัติที่สืบเนื่องจากสภาพภูมิอากาศ การแปรปรวนของสภาพภูมิอากาศ หรือการเพิ่มขึ้นของอุณหภูมิ</t>
  </si>
  <si>
    <t xml:space="preserve">7.พัฒนากลไกการแจ้งเตือนภัยด้านการท่องเที่ยวที่มีการทำงานที่เชื่อมโยงกับระบบเตือนภัยอื่น ๆ ที่เกี่ยวข้องอย่างบูรณาการและทำงานได้อย่างสมบูรณ์ รวมทั้งสร้างเครือข่ายเฝ้าระวังในการรับมือต่อการเปลี่ยนแปลงสภาพภูมิอากาศ </t>
  </si>
  <si>
    <t>- ประกอบด้วย ภาครัฐ องค์กรปกครองส่วนท้องถิ่น ผู้ประกอบการท่องเที่ยว เพื่อร่วมวางแผน แบ่งปันข้อมูลองค์ความรู้ เผ้าระวัง และกำหนดมาตรการในการลดความเสี่ยงและผลกระทบจากการเปลี่ยนแปลงสภาพภูมิอากาศ รวมทั้งเตรียมการรับมือกับปัญหาการเปลี่ยนแปลงสภาพภูมิอากาศในอนาคต</t>
  </si>
  <si>
    <t xml:space="preserve">8.สร้างความตระหนักและให้ความรู้แก่นักท่องเที่ยว ถึงความเสี่ยงและความเปราะบางต่อการเปลี่ยนแปลงสภาพภูมิอากาศของแหล่งท่องเที่ยวที่มีคุณค่าเชิงศิลปกรรมและทางธรรมชาติ </t>
  </si>
  <si>
    <t>- เพื่อให้นักท่องเที่ยวมีการทำกิจกรรมการท่องเที่ยวแบบป้องกันและอนุรักษ์แหล่งท่องเที่ยวที่มีคุณค่าเชิงศิลปกรรมและทางธรรมชาติ</t>
  </si>
  <si>
    <t>…………………………………………………………………….............................................................................................................................................................</t>
  </si>
  <si>
    <t>5. สาขาการจัดการทรัพยากรธรรมชาติ</t>
  </si>
  <si>
    <t>เป้าหมาย “บริหารจัดการทรัพยากรธรรมชาติและความหลากหลายทางชีวภาพอย่างยั่งยืน เพื่อรองรับผลกระทบจากการเปลี่ยนแปลงสภาพภูมิอากาศ”</t>
  </si>
  <si>
    <r>
      <t>ตัวชี้วัด 1. ร้อยละของพื้นที่ป่าธรรมชาติต่อพื้นที่</t>
    </r>
    <r>
      <rPr>
        <b/>
        <sz val="14"/>
        <color theme="1"/>
        <rFont val="TH SarabunPSK"/>
        <family val="2"/>
      </rPr>
      <t>จังหวัด</t>
    </r>
  </si>
  <si>
    <r>
      <t xml:space="preserve">          2. ดัชนีการเปลี่ยนแปลงสถานภาพชนิดพันธุ์ที่ถูกคุกคามของจังหวัด</t>
    </r>
    <r>
      <rPr>
        <b/>
        <sz val="14"/>
        <color rgb="FF4472C4"/>
        <rFont val="TH SarabunPSK"/>
        <family val="2"/>
      </rPr>
      <t xml:space="preserve"> </t>
    </r>
  </si>
  <si>
    <t>แนวทางที่ 1 การจัดการระบบนิเวศบนบก</t>
  </si>
  <si>
    <t>1. สงวนและคุ้มครองพื้นที่ป่าอนุรักษ์ที่ยังคงมีสภาพป่าสมบูรณ์ โดยให้ความสำคัญกับการอนุรักษ์และบริหารจัดการกลุ่มป่า การปลูกป่าเป็นแนวเชื่อมต่อระหว่างป่า (Ecological corridor) การปลูกป่าเป็นแนวกันชน (Buffer)</t>
  </si>
  <si>
    <t xml:space="preserve">ประเด็นการพัฒนาที่ 5 อนุรักษ ฟนฟู และพัฒนาทรัพยากรธรรมชาติและสิ่งแวดลอมอยางยั่งยืน </t>
  </si>
  <si>
    <t>แผนงานที่ 1 การบริหารจัดการทรัพยากรธรรมชาติและสิ่งแวดลอม 33 โครงการ</t>
  </si>
  <si>
    <t>แผนงานที่ 2 การปองกันและแกไขปญหาไฟปาและหมอกควัน 12 โครงการ</t>
  </si>
  <si>
    <t>แผนงานที่ 3 การปองกันและแกไขปญหามลพิษดานสิ่งแวดลอม 17 โครงการ</t>
  </si>
  <si>
    <t>แผนงานที่ 4 การสงเสรมดานการพฒนา สงวน อนรกษ และฟนฟทรพยากรธรรมชาตสงแวดลอม และความหลากหลายทางชวภาพ 22 โครงการ</t>
  </si>
  <si>
    <t>แผนงานที่ 5 สงเสริม พัฒนาและการใชพลังงานทดแทน  7 โครงการ</t>
  </si>
  <si>
    <t>แผนงานที่ 6 สงเสริมใหคนอยูรวมกับปาและสิงแวดลอมอยางยั่งยืน เพื่อลดการบุกรุกทําลายทรัพยากรธรรมชาติและสิ่งแวดลอม  3 โครงการ</t>
  </si>
  <si>
    <t>แผนงานที่ 7 สงเสริมการปรับตัวตอผลกระทบจากการเปลี่ยนแปลงสภาพภูมิอากาศ และลดการปลอยกาซเรือนกระจก 6 โครงการ</t>
  </si>
  <si>
    <t>แผนงานที่ 8 สงเสริมเศรษฐกิจใหมตามแนวทาง BCG Model ดานสิ่งแวดลอม 4 โครงการ</t>
  </si>
  <si>
    <t>2. สนับสนุนการปลูกป่าและเพิ่มพื้นที่ป่า ในพื้นที่ป่าที่ถูกบุกรุกหรือทำลาย ป่าต้นน้ำที่เสื่อมโทรม หรือพื้นที่ว่างนอกเขตป่าธรรมชาติ รวมทั้งพื้นที่ป่าของเอกชน</t>
  </si>
  <si>
    <t>โครงการปราบราม บุกรุก ทำลายทรัพยากรป่าไม้ ในพื้นที่ป่า ป่าชุมชน</t>
  </si>
  <si>
    <t>3. กำหนดกฎเกณฑ์การอยู่ร่วมกันระหว่างคนกับป่า โดยใช้แนวทางการปรับตัวโดยอาศัยระบบนิเวศ (Ecosystem-based Adaptation: EbA)</t>
  </si>
  <si>
    <t>4. สนับสนุนการอนุรักษ์ชนิดพันธุ์เฉพาะถิ่น และชนิดพันธุ์ที่ใกล้สูญพันธุ์ในระบบนิเวศบนบก โดยเฉพาะอย่างยิ่งสัตว์กินเนื้อ ซึ่งได้รับผลกระทบจากการเปลี่ยนแปลงสภาพภูมิอากาศ รวมทั้งป้องกันชนิดพันธุ์ต่างถิ่นที่อาจแพร่ระบาดเพิ่มมากขึ้นจากสภาพภูมิอากาศที่เปลี่ยนแปลงไป</t>
  </si>
  <si>
    <t>โครงการอนุรักษพันธุกรรมพืช</t>
  </si>
  <si>
    <t>โครงการส่งเสริมพืชสมุนไพร และสร้างเครือข่ายผู้ผลิต</t>
  </si>
  <si>
    <t>5. พัฒนาเครือข่ายเฝ้าระวังพื้นที่เสี่ยงต่อการเกิดไฟป่าโดยสร้างการมีส่วนร่วมของชุมชน โดยการเพิ่มศักยภาพเครือข่ายประชาชนในการป้องกันและควบคุมไฟป่า</t>
  </si>
  <si>
    <t>แนวทางที่ 2 การจัดการพื้นที่ชุ่มน้ำ</t>
  </si>
  <si>
    <t>1. ผลักดันการประกาศเขตคุ้มครองในพื้นที่ชุ่มน้ำที่มีความเปราะบางเชิงนิเวศ และเสี่ยงต่อการถูกคุกคามความหลากหลายทางชีวภาพที่อยู่นอกเขตอนุรักษ์</t>
  </si>
  <si>
    <t>2. จัดทำแผนการบริหารจัดการพื้นที่ชุ่มน้ำที่มีความสำคัญระดับนานาชาติ ระดับชาติ และ/หรือระดับท้องถิ่น</t>
  </si>
  <si>
    <t>3. พัฒนาและฟื้นฟูพื้นที่ชุ่มน้ำเพื่อเป็นพื้นที่รองรับน้ำ ช่วยชะลอและป้องกันน้ำท่วม</t>
  </si>
  <si>
    <t>4เพิ่มขีดความสามารถในการจัดการความเสี่ยงการเกิดไฟไหม้ในพื้นที่ป่าพรุ</t>
  </si>
  <si>
    <t>5. ส่งเสริมเครือข่ายความร่วมมือในการอนุรักษ์ ฟื้นฟู และใช้ประโยชน์พื้นที่ชุ่มน้ำอย่างชาญฉลาด (Wise use))</t>
  </si>
  <si>
    <t>6. การผลักดันพื้นที่ชุ่มน้ำที่มีความสำคัญของประเทศไทย</t>
  </si>
  <si>
    <t>แนวทางที่ 3 กลไกสนับสนุนการจัดการทรัพยากรธรรมชาติและความหลากหลายทางชีวภาพ</t>
  </si>
  <si>
    <t>1. พัฒนาตัวชี้วัดความสมบูรณ์ของระบบนิเวศ (Biological indicators) ของระบบนิเวศต่าง ๆ ให้ครอบคลุมพื้นที่เปราะบางเชิงทั่วประเทศ</t>
  </si>
  <si>
    <t>โครงการการอนุรักษ์ความหลากหลายทางชีวภาพ</t>
  </si>
  <si>
    <t>2. พัฒนาการจัดทำค่าดัชนีการเปลี่ยนแปลงสถานภาพชนิดพันธุ์ที่ถูกคุกคามของประเทศไทย (Thailand’s Red list index) ให้มีความสมบูรณ์</t>
  </si>
  <si>
    <t>3. สร้างเครือข่ายการเฝ้าระวังและติดตามตัวชี้วัดความสมบูรณ์ของระบบนิเวศ (Biological indicators)</t>
  </si>
  <si>
    <t>4. ศึกษาแนวทางการประกาศพื้นที่คุ้มครองเพื่อรองรับการอพยพย้ายถิ่นของชนิดพันธุ์สัตว์ที่มีความเปราะบางต่อการเปลี่ยนแปลงสภาพภูมิอากาศ</t>
  </si>
  <si>
    <t>5. ส่งเสริมการศึกษาวิจัยผลกระทบจากปัจจัยภูมิอากาศที่มีต่อระบบนิเวศต่าง ๆ รวมทั้งชนิดพันธุ์พืชและสัตว์</t>
  </si>
  <si>
    <t>6. พัฒนากลไกที่ช่วยส่งเสริมบทบาทของชุมชนที่มีวิถีชีวิตเชิงนิเวศในการสงวนรักษาและอนุรักษ์ทรัพยากรธรรมชาติ ระบบนิเวศ และความหลากหลายทางชีวภาพ</t>
  </si>
  <si>
    <t>7. ส่งเสริมและพัฒนาชุมชนที่มีวิถีชีวิตเชิงนิเวศ (Eco-villages) ให้สามารถอยู่ร่วมกับธรรมชาติได้อย่างกลมกลืน และเพิ่มบทบาทของชุมชนในการดูแลรักษาทรัพยากรธรรมชาติ</t>
  </si>
  <si>
    <t>โครงการธนาคารอาหารชุมชน (Food Blank)</t>
  </si>
  <si>
    <t>8. ส่งเสริมความร่วมมือจากภาคเอกชนและภาคประชาชนในการสงวนรักษาและอนุรักษ์ทรัพยากรธรรมชาติและความหลากหลายทางชีวภาพ ผ่านแนวทางการดำเนินธุรกิจด้วยความรับผิดชอบต่อสังคม (Corporate Social Responsibility: CSR)</t>
  </si>
  <si>
    <t>โครงการการสงเสริมและ สนับสนุน การสรางเครือขาย และการมีสวนรวมของชุมชนใน การลดการปลอยกาซเรือน</t>
  </si>
  <si>
    <t xml:space="preserve"> กระจก  ลดการเกิดไฟปา หมอก ควันเพอรกษาแหลงกักเกบ คารบอน  ในพื้นที่ปาชุมชนของ อําเภอปง  จังหวัดพะเยา</t>
  </si>
  <si>
    <t>9. สร้างความรู้ ความเข้าใจเกี่ยวกับผลกระทบจากการเปลี่ยนแปลงสภาพภูมิอากาศ และเพิ่มขีดความสามารถให้กับทุกภาคส่วนที่เกี่ยวข้องโดยใช้ในการจัดการทรัพยากรธรรมชาติและการใช้ความหลากหลายทางชีวภาพและประโยชน์ต่างๆ จากระบบนิเวศ เช่น แนวทางการปรับตัวโดยอาศัยระบบนิเวศ (Ecosystem-based Adaptation: EbA)</t>
  </si>
  <si>
    <t xml:space="preserve">โครงการส่งเสริมผลิต เตาเผาไร้ควัน Bio Char </t>
  </si>
  <si>
    <t>โครงการเพิ่มขีด ความสามารถการใช ทรัพยากรธรรมชาติและตนไม เพื่อสรางเศรษฐกิจ BCG และ พื้นที่คารบอนเครดิต (Carbon Credit) ของ จ.พะเยา</t>
  </si>
  <si>
    <t>อื่นๆ ระบุ....................................................... ………………………………………………………………………………….……………………………………….…………………………...................................................................................................................</t>
  </si>
  <si>
    <t>อื่นๆ ระบุ....................................................... ………………………………………………………………………………….………………………………………….………………………...................................................................................................................</t>
  </si>
  <si>
    <t>อื่นๆ ระบุ....................................................... ………………………………………………………………………………….………………………………………….………………………..................................................................................................................</t>
  </si>
  <si>
    <t>อื่นๆ ระบุ....................................................... ………………………………………………………………………………….…………………………………………..………………………...................................................................................................................</t>
  </si>
  <si>
    <t>6. สาขาการตั้งถิ่นฐานและความมั่นคงของมนุษย์</t>
  </si>
  <si>
    <t>เป้าหมาย “ประชาชน ชุมชน และเมือง มีความพร้อมและขีดความสามารถในการปรับตัวต่อความเสี่ยงและผลกระทบจากการเปลี่ยนแปลงสภาพอากาศ ที่เหมาะสมกับบริบทของพื้นที่”</t>
  </si>
  <si>
    <r>
      <t>ตัวชี้วัด 1. จำนวนผู้เสียชีวิต และผู้ได้รับผลกระทบโดยตรงจากภัยพิบัติที่สืบเนื่องจากสภาพภูมิอากาศต่อประชากร 100,000 คน ลดลงจากค่าเฉลี่ย 10 ปี</t>
    </r>
    <r>
      <rPr>
        <sz val="14"/>
        <color rgb="FF000000"/>
        <rFont val="TH SarabunPSK"/>
        <family val="2"/>
      </rPr>
      <t xml:space="preserve"> (ภัยพิบัติในที่นี้รวมถึงภัยธรรมชาติ ได้แก่ น้ำท่วม ภัยแล้ง และวาตภัย)</t>
    </r>
  </si>
  <si>
    <r>
      <t xml:space="preserve">          2. จำนวนผังเมืองที่มีการบูรณาการประเด็นด้านการปรับตัวต่อการเปลี่ยนแปลงสภาพภูมิอากาศ </t>
    </r>
    <r>
      <rPr>
        <sz val="14"/>
        <color rgb="FF000000"/>
        <rFont val="TH SarabunPSK"/>
        <family val="2"/>
      </rPr>
      <t>(1.ผังเมืองตามพระราชบัญญัติการผังเมือง พ.ศ.2562 ได้แก่ 1.ผังนโยบายการใช้ประโยชน์พื้นที่ 2.ผังกำหนดการใช้ประโยชน์ที่ดิน และ 2.การปรับตัวต่อการเปลี่ยนแปลงสภาพภูมิอากาศ หมายถึง การประยุกต์ใช้หลักการออกแบบวางผังเมืองที่สร้างความสามารถในการปรับตัวให้กับเมือง)</t>
    </r>
  </si>
  <si>
    <t>แนวทางที่ 1 การจัดการมหานครและเมืองขนาดใหญ่</t>
  </si>
  <si>
    <t>1. พัฒนาโครงสร้างพื้นฐานที่จำเป็นและมีความคงทนและสามารถให้บริการได้อย่างต่อเนื่องในสภาวะฉุกเฉิน และประชาชนสามารถเข้าถึงโครงสร้างพื้นฐานหลักได้สะดวกทั้งในสถานการณ์ปกติ และหลังการเกิดภัย</t>
  </si>
  <si>
    <t>ประเด็นการพัฒนาที่ 3 พัฒนาศักยภาพการคา การลงทุน เพื่อสรางมูลคาเพิ่ม</t>
  </si>
  <si>
    <t>แผนงานที่ 1 พัฒนาเมืองและโครงสรางพื้นฐานเพื่อรองรับการคา การลงทุน 73 โครงการ เช่น โครงการ กอสรางระบบระบายน้ำพื้นที่ ชุมชน</t>
  </si>
  <si>
    <t>โครงการ พัฒนาเสนทางคมนาคมและ</t>
  </si>
  <si>
    <t xml:space="preserve"> โครงสรางพื้นฐานดานการขนสง และระบบโล</t>
  </si>
  <si>
    <t xml:space="preserve">จิสติกสเพื่อรองรับ การคาการลงทุน </t>
  </si>
  <si>
    <t>โครงการ ขยายเขตไฟฟาสาธารณะ</t>
  </si>
  <si>
    <t>โครงการกอสรางถังเก็บ น้ำประปา</t>
  </si>
  <si>
    <t>2. ผลักดันให้มีข้อกำหนดของผังเมืองหรือกฎหมายควบคุมอาคารในพื้นที่ที่อาจได้รับผลกระทบจากการเปลี่ยนแปลงสภาพภูมิอากาศ</t>
  </si>
  <si>
    <t>3. สนับสนุนแนวทางการพัฒนาโดยใช้ประโยชน์ที่ดินแบบผสมผสาน (Mixed use)</t>
  </si>
  <si>
    <t>4. พัฒนาพื้นที่สีเขียวอเนกประโยชน์ที่เพิ่มมากขึ้นและเชื่อมต่อกันทั้งภายในเมืองและบริเวณใกล้เคียง</t>
  </si>
  <si>
    <t>5. ประสานและจัดทำแผนในการสำรองระบบที่มีความจำเป็นในการดำรงชีวิตในระดับพื้นที่ เพื่อรองรับกรณีเกิดภัยพิบัติที่สืบเนื่องจากสภาพภูมิอากาศหรือภาวะวิกฤติ</t>
  </si>
  <si>
    <t>6. เพิ่มขีดความสามารถของภาคธุรกิจและภาคอุตสาหกรรมในการเตรียมความพร้อมและบริหารจัดการความเสี่ยงจากผลกระทบการเปลี่ยนแปลงสภาพภูมิอากาศ</t>
  </si>
  <si>
    <t>7. กำหนดแนวทางเพื่อรับมือผลกระทบจากภาวะอุณหภูมิสูงขึ้นหรือปรากฏการณ์เกาะความร้อน ในเมืองขนาดใหญ่</t>
  </si>
  <si>
    <t>แนวทางที่ 2 การจัดการเมืองขนาดเล็กและชุมชน</t>
  </si>
  <si>
    <t>1. ผลักดันให้ท้องถิ่นบูรณาการประเด็นด้านการปรับตัวและรับมือกับผลกระทบจากการเปลี่ยนแปลงสภาพภูมิอากาศ เข้ากับแผนและยุทธศาสตร์การพัฒนาเมือง ชุมชน และท้องถิ่น</t>
  </si>
  <si>
    <t>2. จัดทำผังเมืองเฉพาะ ที่มีวัตถุประสงค์เพื่อการปรับตัวต่อผลกระทบจากการเปลี่ยนแปลงสภาพภูมิอากาศ</t>
  </si>
  <si>
    <t>3. ปรับเปลี่ยนรูปแบบการใช้ประโยชน์ที่ดินที่สอดคล้องกับการเปลี่ยนแปลงสภาพภูมิอากาศ</t>
  </si>
  <si>
    <t>4. จัดทำแผนผังการใช้ประโยชน์ที่ดินที่สงวนรักษาพื้นที่ที่มีคุณค่าทางธรรมชาติ พื้นที่เกษตรกรรม แหล่งน้ำ การอนุรักษ์พื้นที่สีเขียว</t>
  </si>
  <si>
    <t>5. จัดทำแผนป้องกันและบรรเทาสาธารณภัยในระดับท้องถิ่นที่มีความเชื่อมโยงกับแผนป้องกันและบรรเทาสาธารณภัยในระดับชาติ</t>
  </si>
  <si>
    <t>6. สร้างเครือข่ายเชื่อมโยงข่าวสารข้อมูลให้ทันต่อเหตุการณ์ กำหนดบทบาทและแนวปฏิบัติที่ชัดเจนในการเตือนภัยและสื่อสารข้อมูลที่เกี่ยวข้องภายในชุมชนให้ได้อย่างรวดเร็วและมีประสิทธิภาพ</t>
  </si>
  <si>
    <t>7. พัฒนาระบบสำรองที่จำเป็นภายในครัวเรือนหรือชุมชนในพื้นที่เสี่ยงภัยหรือเมื่อถึงฤดูกาลที่เสี่ยงภัย</t>
  </si>
  <si>
    <t>แนวทางที่ 3 กลไกสนับสนุนการจัดการในด้านการตั้งถิ่นฐานและความมั่นคงของมนุษย์</t>
  </si>
  <si>
    <t>1. พัฒนาเกณฑ์และตัวชี้วัดความสามารถในการปรับตัวต่อผลกระทบจากการเปลี่ยนแปลงสภาพภูมิอากาศของเมือง</t>
  </si>
  <si>
    <t>2. พัฒนากลไกการเตือนภัยพิบัติและรายงานสถานการณ์เตือนภัยพิบัติที่ครอบคลุมสำหรับเมืองในทุกระดับ ที่มีความแม่นยำ เข้าถึงง่าย ทันต่อเหตุการณ์ และสามารถเชื่อมโยงกับระบบเตือนภัยอื่น ๆ ที่เกี่ยวข้องได้อย่างสมบูรณ์ และสนับสนุนให้ประชาชนทุกกลุ่มสามารถเข้าถึงข้อมูลได้</t>
  </si>
  <si>
    <r>
      <t xml:space="preserve">3. </t>
    </r>
    <r>
      <rPr>
        <sz val="14"/>
        <color theme="1"/>
        <rFont val="TH SarabunPSK"/>
        <family val="2"/>
      </rPr>
      <t xml:space="preserve">ผลักดันให้มีการผนวกรวมประเด็นเรื่องของสิ่งปลูกสร้างที่สอดคล้องกับสภาพอากาศ (Climate resilience building) เป็นมาตรฐานและหลักเกณฑ์ในการออกแบบก่อสร้างอาคาร ภายใต้พรบ.ควบคุมอาคาร พ.ศ. 2522 </t>
    </r>
  </si>
  <si>
    <t>4. ส่งเสริมการพัฒนาสิ่งปลูกสร้างที่ใช้แนวคิดเรื่องสถาปัตยกรรมที่สอดคล้องกับสภาพอากาศ (Climate resilience architecture) โดยอาศัยหลักการออกแบบที่ปรับเปลี่ยนได้ตามสถานการณ์ (Adaptive design)</t>
  </si>
  <si>
    <t>5. ผลักดันให้โครงการลงทุนขนาดใหญ่ของภาครัฐต้องจัดทำการวิเคราะห์และประเมินความเสี่ยงจากการเปลี่ยนแปลงสภาพภูมิอากาศ (Climate Change Benefit Analysis: CCBA)</t>
  </si>
  <si>
    <t>6. ส่งเสริมให้ภาคเอกชนมีบทบาทในการดำเนินมาตรการรับมือและจัดการความเสี่ยงจากการเปลี่ยนแปลงสภาพภูมิอากาศผ่านกลไกทางการเงิน</t>
  </si>
  <si>
    <t>7. เพิ่มขีดความสามารถของภาคประชาชนโดยการให้ความรู้ความเข้าใจแก่ประชาชนในการรับมือและจัดการความเสี่ยงจากการเปลี่ยนแปลงสภาพภูมิอากาศในการศึกษาขั้นพื้นฐาน</t>
  </si>
  <si>
    <t>8. สนับสนุนให้ประชาชนกลุ่มเสี่ยงและผู้มีรายได้น้อยที่ได้รับผลกระทบจากการเปลี่ยนแปลงสภาพภูมิอากาศ สามารถเข้าถึงความช่วยเหลือในรูปแบบต่าง ๆ และได้รับความเป็นธรรม</t>
  </si>
  <si>
    <t>……………………………………………………………………...............................................................................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</si>
</sst>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H SarabunPSK"/>
      <family val="2"/>
    </font>
    <font>
      <b/>
      <sz val="12"/>
      <color rgb="FFFF0000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2"/>
      <color rgb="FF00B050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2"/>
      <color theme="1"/>
      <name val="Tahoma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H Sarabun New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6"/>
      <color rgb="FFFF0000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vertAlign val="superscript"/>
      <sz val="14"/>
      <color rgb="FF000000"/>
      <name val="TH SarabunPSK"/>
      <family val="2"/>
    </font>
    <font>
      <sz val="11"/>
      <color rgb="FFFF0000"/>
      <name val="Calibri"/>
      <family val="2"/>
      <scheme val="minor"/>
    </font>
    <font>
      <sz val="28"/>
      <color rgb="FFFF0000"/>
      <name val="TH Niramit AS"/>
    </font>
    <font>
      <b/>
      <sz val="14"/>
      <color rgb="FF4472C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F0000"/>
        <bgColor rgb="FFFF0000"/>
      </patternFill>
    </fill>
    <fill>
      <patternFill patternType="solid">
        <fgColor rgb="FFFF33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4" borderId="1" xfId="0" applyFont="1" applyFill="1" applyBorder="1"/>
    <xf numFmtId="0" fontId="8" fillId="14" borderId="1" xfId="0" applyFont="1" applyFill="1" applyBorder="1" applyAlignment="1">
      <alignment wrapText="1"/>
    </xf>
    <xf numFmtId="0" fontId="8" fillId="14" borderId="1" xfId="0" applyFont="1" applyFill="1" applyBorder="1" applyAlignment="1">
      <alignment horizontal="left" vertical="center" wrapText="1"/>
    </xf>
    <xf numFmtId="0" fontId="8" fillId="14" borderId="1" xfId="0" applyFont="1" applyFill="1" applyBorder="1" applyAlignment="1">
      <alignment horizontal="left" vertical="center"/>
    </xf>
    <xf numFmtId="0" fontId="11" fillId="0" borderId="0" xfId="0" applyFont="1"/>
    <xf numFmtId="0" fontId="8" fillId="11" borderId="1" xfId="0" applyFont="1" applyFill="1" applyBorder="1" applyAlignment="1">
      <alignment vertical="top"/>
    </xf>
    <xf numFmtId="0" fontId="0" fillId="11" borderId="1" xfId="0" applyFill="1" applyBorder="1" applyAlignment="1">
      <alignment vertical="top" wrapText="1"/>
    </xf>
    <xf numFmtId="0" fontId="8" fillId="11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9" fillId="1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9" fillId="16" borderId="1" xfId="0" applyFont="1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17" fillId="15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17" borderId="11" xfId="0" applyFont="1" applyFill="1" applyBorder="1" applyAlignment="1">
      <alignment wrapText="1"/>
    </xf>
    <xf numFmtId="0" fontId="19" fillId="18" borderId="11" xfId="0" applyFont="1" applyFill="1" applyBorder="1" applyAlignment="1">
      <alignment wrapText="1"/>
    </xf>
    <xf numFmtId="0" fontId="20" fillId="16" borderId="1" xfId="0" applyFont="1" applyFill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3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21" fillId="0" borderId="0" xfId="0" applyFont="1"/>
    <xf numFmtId="0" fontId="23" fillId="0" borderId="0" xfId="1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top"/>
    </xf>
    <xf numFmtId="0" fontId="8" fillId="13" borderId="5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19" borderId="13" xfId="0" applyFont="1" applyFill="1" applyBorder="1" applyAlignment="1">
      <alignment horizontal="center" vertical="center"/>
    </xf>
    <xf numFmtId="0" fontId="24" fillId="20" borderId="13" xfId="0" applyFont="1" applyFill="1" applyBorder="1" applyAlignment="1">
      <alignment horizontal="center" vertical="center"/>
    </xf>
    <xf numFmtId="0" fontId="24" fillId="21" borderId="13" xfId="0" applyFont="1" applyFill="1" applyBorder="1" applyAlignment="1">
      <alignment horizontal="center" vertical="center"/>
    </xf>
    <xf numFmtId="0" fontId="24" fillId="22" borderId="13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26" fillId="0" borderId="17" xfId="0" applyFont="1" applyBorder="1"/>
    <xf numFmtId="0" fontId="27" fillId="0" borderId="17" xfId="0" applyFont="1" applyBorder="1"/>
    <xf numFmtId="49" fontId="24" fillId="19" borderId="15" xfId="0" applyNumberFormat="1" applyFont="1" applyFill="1" applyBorder="1" applyAlignment="1">
      <alignment horizontal="center" vertical="center" wrapText="1"/>
    </xf>
    <xf numFmtId="49" fontId="24" fillId="20" borderId="15" xfId="0" applyNumberFormat="1" applyFont="1" applyFill="1" applyBorder="1" applyAlignment="1">
      <alignment horizontal="center" vertical="center" wrapText="1"/>
    </xf>
    <xf numFmtId="49" fontId="24" fillId="21" borderId="15" xfId="0" applyNumberFormat="1" applyFont="1" applyFill="1" applyBorder="1" applyAlignment="1">
      <alignment horizontal="center" vertical="center" wrapText="1"/>
    </xf>
    <xf numFmtId="49" fontId="24" fillId="22" borderId="15" xfId="0" applyNumberFormat="1" applyFont="1" applyFill="1" applyBorder="1" applyAlignment="1">
      <alignment horizontal="center" vertical="center" wrapText="1"/>
    </xf>
    <xf numFmtId="49" fontId="25" fillId="19" borderId="17" xfId="0" applyNumberFormat="1" applyFont="1" applyFill="1" applyBorder="1" applyAlignment="1">
      <alignment horizontal="center" vertical="center" wrapText="1"/>
    </xf>
    <xf numFmtId="49" fontId="25" fillId="20" borderId="17" xfId="0" applyNumberFormat="1" applyFont="1" applyFill="1" applyBorder="1" applyAlignment="1">
      <alignment horizontal="center" vertical="center" wrapText="1"/>
    </xf>
    <xf numFmtId="49" fontId="25" fillId="21" borderId="17" xfId="0" applyNumberFormat="1" applyFont="1" applyFill="1" applyBorder="1" applyAlignment="1">
      <alignment horizontal="center" vertical="center" wrapText="1"/>
    </xf>
    <xf numFmtId="49" fontId="25" fillId="22" borderId="1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27" fillId="0" borderId="1" xfId="0" applyFont="1" applyBorder="1"/>
    <xf numFmtId="0" fontId="26" fillId="0" borderId="1" xfId="0" applyFont="1" applyBorder="1"/>
    <xf numFmtId="0" fontId="24" fillId="0" borderId="1" xfId="0" applyFont="1" applyBorder="1"/>
    <xf numFmtId="0" fontId="28" fillId="0" borderId="1" xfId="0" applyFont="1" applyBorder="1" applyAlignment="1">
      <alignment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49" fontId="25" fillId="3" borderId="17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/>
    </xf>
    <xf numFmtId="0" fontId="27" fillId="0" borderId="15" xfId="0" applyFont="1" applyBorder="1"/>
    <xf numFmtId="0" fontId="24" fillId="3" borderId="1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3" borderId="15" xfId="0" applyFont="1" applyFill="1" applyBorder="1" applyAlignment="1">
      <alignment vertical="center"/>
    </xf>
    <xf numFmtId="0" fontId="16" fillId="23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14" borderId="3" xfId="0" applyFont="1" applyFill="1" applyBorder="1" applyAlignment="1">
      <alignment horizontal="center"/>
    </xf>
    <xf numFmtId="0" fontId="8" fillId="14" borderId="4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16" borderId="20" xfId="0" applyFont="1" applyFill="1" applyBorder="1" applyAlignment="1">
      <alignment horizontal="center" vertical="center" wrapText="1"/>
    </xf>
    <xf numFmtId="0" fontId="0" fillId="16" borderId="0" xfId="0" applyFill="1"/>
    <xf numFmtId="0" fontId="29" fillId="0" borderId="2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32" fillId="0" borderId="28" xfId="0" applyFont="1" applyBorder="1" applyAlignment="1">
      <alignment vertical="top"/>
    </xf>
    <xf numFmtId="0" fontId="29" fillId="0" borderId="29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0" fillId="16" borderId="24" xfId="0" applyFill="1" applyBorder="1" applyAlignment="1">
      <alignment horizontal="center"/>
    </xf>
    <xf numFmtId="0" fontId="31" fillId="0" borderId="32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7" xfId="0" applyFont="1" applyBorder="1" applyAlignment="1">
      <alignment vertical="center" wrapText="1"/>
    </xf>
    <xf numFmtId="0" fontId="32" fillId="0" borderId="27" xfId="0" applyFont="1" applyBorder="1" applyAlignment="1">
      <alignment vertical="top"/>
    </xf>
    <xf numFmtId="0" fontId="0" fillId="16" borderId="0" xfId="0" applyFill="1" applyAlignment="1">
      <alignment horizontal="center"/>
    </xf>
    <xf numFmtId="0" fontId="32" fillId="0" borderId="31" xfId="0" applyFont="1" applyBorder="1" applyAlignment="1">
      <alignment vertical="top"/>
    </xf>
    <xf numFmtId="0" fontId="32" fillId="0" borderId="32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8" fillId="16" borderId="0" xfId="0" applyFont="1" applyFill="1"/>
    <xf numFmtId="0" fontId="31" fillId="0" borderId="28" xfId="0" applyFont="1" applyBorder="1" applyAlignment="1">
      <alignment vertical="center"/>
    </xf>
    <xf numFmtId="0" fontId="29" fillId="23" borderId="21" xfId="0" applyFont="1" applyFill="1" applyBorder="1" applyAlignment="1">
      <alignment vertical="center"/>
    </xf>
    <xf numFmtId="0" fontId="29" fillId="23" borderId="22" xfId="0" applyFont="1" applyFill="1" applyBorder="1" applyAlignment="1">
      <alignment vertical="center"/>
    </xf>
    <xf numFmtId="0" fontId="29" fillId="23" borderId="23" xfId="0" applyFont="1" applyFill="1" applyBorder="1" applyAlignment="1">
      <alignment vertical="center"/>
    </xf>
    <xf numFmtId="0" fontId="2" fillId="0" borderId="28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28" xfId="0" applyFont="1" applyBorder="1" applyAlignment="1">
      <alignment vertical="top"/>
    </xf>
    <xf numFmtId="0" fontId="24" fillId="23" borderId="21" xfId="0" applyFont="1" applyFill="1" applyBorder="1" applyAlignment="1">
      <alignment vertical="center"/>
    </xf>
    <xf numFmtId="0" fontId="24" fillId="23" borderId="22" xfId="0" applyFont="1" applyFill="1" applyBorder="1" applyAlignment="1">
      <alignment vertical="center"/>
    </xf>
    <xf numFmtId="0" fontId="24" fillId="23" borderId="23" xfId="0" applyFont="1" applyFill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5" fillId="0" borderId="0" xfId="0" applyFont="1"/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16" fillId="0" borderId="28" xfId="0" applyFont="1" applyBorder="1" applyAlignment="1">
      <alignment vertical="top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16" fillId="0" borderId="31" xfId="0" applyFont="1" applyBorder="1" applyAlignment="1">
      <alignment vertical="top"/>
    </xf>
    <xf numFmtId="0" fontId="25" fillId="0" borderId="20" xfId="0" applyFont="1" applyBorder="1" applyAlignment="1">
      <alignment horizontal="justify" vertical="center"/>
    </xf>
    <xf numFmtId="0" fontId="25" fillId="0" borderId="31" xfId="0" applyFont="1" applyBorder="1" applyAlignment="1">
      <alignment vertical="center"/>
    </xf>
    <xf numFmtId="0" fontId="16" fillId="0" borderId="28" xfId="0" applyFont="1" applyBorder="1" applyAlignment="1">
      <alignment vertical="top"/>
    </xf>
    <xf numFmtId="0" fontId="25" fillId="0" borderId="27" xfId="0" applyFont="1" applyBorder="1" applyAlignment="1">
      <alignment horizontal="justify" vertical="center"/>
    </xf>
    <xf numFmtId="0" fontId="25" fillId="0" borderId="28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31" xfId="0" applyFont="1" applyBorder="1" applyAlignment="1">
      <alignment horizontal="justify" vertical="center"/>
    </xf>
    <xf numFmtId="0" fontId="25" fillId="0" borderId="32" xfId="0" applyFont="1" applyBorder="1" applyAlignment="1">
      <alignment horizontal="justify" vertical="center"/>
    </xf>
    <xf numFmtId="0" fontId="25" fillId="0" borderId="32" xfId="0" applyFont="1" applyBorder="1" applyAlignment="1">
      <alignment vertical="center"/>
    </xf>
    <xf numFmtId="0" fontId="25" fillId="0" borderId="28" xfId="0" applyFont="1" applyBorder="1" applyAlignment="1">
      <alignment horizontal="justify" vertical="center"/>
    </xf>
    <xf numFmtId="0" fontId="25" fillId="0" borderId="20" xfId="0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23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9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31" fillId="0" borderId="1" xfId="0" applyFont="1" applyBorder="1" applyAlignment="1">
      <alignment vertical="center"/>
    </xf>
    <xf numFmtId="0" fontId="0" fillId="16" borderId="1" xfId="0" applyFill="1" applyBorder="1"/>
    <xf numFmtId="0" fontId="34" fillId="16" borderId="1" xfId="0" applyFont="1" applyFill="1" applyBorder="1"/>
    <xf numFmtId="0" fontId="34" fillId="0" borderId="1" xfId="0" applyFont="1" applyBorder="1"/>
    <xf numFmtId="0" fontId="18" fillId="0" borderId="3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16" fillId="0" borderId="21" xfId="0" applyFont="1" applyBorder="1" applyAlignment="1">
      <alignment vertical="top"/>
    </xf>
    <xf numFmtId="0" fontId="16" fillId="0" borderId="25" xfId="0" applyFont="1" applyBorder="1" applyAlignment="1">
      <alignment vertical="top"/>
    </xf>
    <xf numFmtId="0" fontId="25" fillId="0" borderId="26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16" fillId="16" borderId="1" xfId="0" applyFont="1" applyFill="1" applyBorder="1"/>
    <xf numFmtId="0" fontId="30" fillId="0" borderId="19" xfId="0" applyFont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justify" vertical="center"/>
    </xf>
    <xf numFmtId="0" fontId="31" fillId="0" borderId="27" xfId="0" applyFont="1" applyBorder="1" applyAlignment="1">
      <alignment horizontal="justify" vertical="center"/>
    </xf>
    <xf numFmtId="0" fontId="31" fillId="0" borderId="31" xfId="0" applyFont="1" applyBorder="1" applyAlignment="1">
      <alignment horizontal="justify" vertical="center"/>
    </xf>
    <xf numFmtId="0" fontId="31" fillId="0" borderId="28" xfId="0" applyFont="1" applyBorder="1" applyAlignment="1">
      <alignment horizontal="justify" vertical="center"/>
    </xf>
    <xf numFmtId="0" fontId="31" fillId="0" borderId="32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1" fillId="0" borderId="19" xfId="0" applyFont="1" applyBorder="1" applyAlignment="1">
      <alignment vertic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4866555" y="0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4889646" y="0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s-app.oae.go.th/area/%E0%B8%A5%E0%B8%B8%E0%B9%88%E0%B8%A1%E0%B9%81%E0%B8%A1%E0%B9%88%E0%B8%99%E0%B9%89%E0%B8%B3/%E0%B9%81%E0%B8%A1%E0%B9%88%E0%B8%99%E0%B9%89%E0%B8%B3%E0%B8%A2%E0%B8%A1/%E0%B8%9E%E0%B8%B0%E0%B9%80%E0%B8%A2%E0%B8%B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12" zoomScale="85" zoomScaleNormal="85" workbookViewId="0">
      <selection activeCell="A9" sqref="A9:M9"/>
    </sheetView>
  </sheetViews>
  <sheetFormatPr defaultColWidth="8.6328125" defaultRowHeight="14.5"/>
  <cols>
    <col min="1" max="16384" width="8.6328125" style="1"/>
  </cols>
  <sheetData>
    <row r="1" spans="1:13" s="2" customFormat="1" ht="22" customHeight="1">
      <c r="A1" s="2" t="s">
        <v>0</v>
      </c>
    </row>
    <row r="3" spans="1:13" ht="41.5" customHeight="1">
      <c r="A3" s="68" t="s">
        <v>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47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42" customHeight="1">
      <c r="A5" s="68" t="s">
        <v>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32.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46" customHeight="1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32.5" customHeight="1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ht="55.5" customHeight="1">
      <c r="A9" s="68" t="s">
        <v>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 ht="40.5" customHeight="1">
      <c r="A10" s="69" t="s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 ht="52.5" customHeight="1">
      <c r="A11" s="68" t="s">
        <v>8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40.5" customHeight="1">
      <c r="A12" s="69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5" spans="1:13" ht="21">
      <c r="A15" s="2" t="s">
        <v>3</v>
      </c>
      <c r="H15" s="3"/>
    </row>
    <row r="16" spans="1:13">
      <c r="H16" s="3"/>
    </row>
    <row r="17" spans="1:1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3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topLeftCell="A17" workbookViewId="0">
      <selection activeCell="A11" sqref="A11:M11"/>
    </sheetView>
  </sheetViews>
  <sheetFormatPr defaultRowHeight="14.5"/>
  <sheetData>
    <row r="1" spans="1:13" ht="21">
      <c r="A1" s="72" t="s">
        <v>91</v>
      </c>
      <c r="B1" s="72"/>
      <c r="C1" s="72"/>
      <c r="D1" s="72"/>
    </row>
    <row r="3" spans="1:13" ht="38" customHeight="1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41" customHeight="1">
      <c r="A4" s="73" t="s">
        <v>93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21.5" customHeight="1">
      <c r="A5" s="74" t="s">
        <v>94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3.5" customHeight="1">
      <c r="A6" s="71" t="s">
        <v>95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>
      <c r="A7" s="71" t="s">
        <v>96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>
      <c r="A8" s="71" t="s">
        <v>97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>
      <c r="A9" s="71" t="s">
        <v>98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1" spans="1:13">
      <c r="A11" s="71" t="s">
        <v>99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opLeftCell="A74" zoomScale="70" zoomScaleNormal="70" workbookViewId="0">
      <selection activeCell="E80" sqref="E80"/>
    </sheetView>
  </sheetViews>
  <sheetFormatPr defaultColWidth="8.6328125" defaultRowHeight="15.5"/>
  <cols>
    <col min="1" max="1" width="14.36328125" style="9" customWidth="1"/>
    <col min="2" max="2" width="37.26953125" style="9" customWidth="1"/>
    <col min="3" max="3" width="6.81640625" style="9" customWidth="1"/>
    <col min="4" max="4" width="6.36328125" style="9" customWidth="1"/>
    <col min="5" max="5" width="39.453125" style="9" customWidth="1"/>
    <col min="6" max="7" width="5.453125" style="9" customWidth="1"/>
    <col min="8" max="8" width="36.36328125" style="9" customWidth="1"/>
    <col min="9" max="9" width="6.6328125" style="9" customWidth="1"/>
    <col min="10" max="10" width="6.81640625" style="9" customWidth="1"/>
    <col min="11" max="11" width="24.08984375" style="9" customWidth="1"/>
    <col min="12" max="12" width="6.08984375" style="9" customWidth="1"/>
    <col min="13" max="13" width="5.7265625" style="9" customWidth="1"/>
    <col min="14" max="14" width="36" style="9" customWidth="1"/>
    <col min="15" max="16384" width="8.6328125" style="9"/>
  </cols>
  <sheetData>
    <row r="1" spans="1:14">
      <c r="A1" s="9" t="s">
        <v>9</v>
      </c>
    </row>
    <row r="2" spans="1:14">
      <c r="A2" s="9" t="s">
        <v>10</v>
      </c>
    </row>
    <row r="4" spans="1:14" ht="29" customHeight="1">
      <c r="C4" s="84" t="s">
        <v>13</v>
      </c>
      <c r="D4" s="84"/>
      <c r="E4" s="84"/>
      <c r="F4" s="85" t="s">
        <v>14</v>
      </c>
      <c r="G4" s="85"/>
      <c r="H4" s="85"/>
      <c r="I4" s="86" t="s">
        <v>15</v>
      </c>
      <c r="J4" s="87"/>
      <c r="K4" s="88"/>
      <c r="L4" s="89" t="s">
        <v>19</v>
      </c>
      <c r="M4" s="89"/>
      <c r="N4" s="89"/>
    </row>
    <row r="5" spans="1:14">
      <c r="A5" s="10" t="s">
        <v>11</v>
      </c>
      <c r="B5" s="10" t="s">
        <v>12</v>
      </c>
      <c r="C5" s="11" t="s">
        <v>16</v>
      </c>
      <c r="D5" s="12" t="s">
        <v>17</v>
      </c>
      <c r="E5" s="13" t="s">
        <v>18</v>
      </c>
      <c r="F5" s="11" t="s">
        <v>16</v>
      </c>
      <c r="G5" s="12" t="s">
        <v>17</v>
      </c>
      <c r="H5" s="13" t="s">
        <v>18</v>
      </c>
      <c r="I5" s="11" t="s">
        <v>16</v>
      </c>
      <c r="J5" s="12" t="s">
        <v>17</v>
      </c>
      <c r="K5" s="13" t="s">
        <v>44</v>
      </c>
      <c r="L5" s="11" t="s">
        <v>16</v>
      </c>
      <c r="M5" s="12" t="s">
        <v>17</v>
      </c>
      <c r="N5" s="13" t="s">
        <v>18</v>
      </c>
    </row>
    <row r="6" spans="1:14" ht="39" customHeight="1">
      <c r="A6" s="75" t="s">
        <v>20</v>
      </c>
      <c r="B6" s="5" t="s">
        <v>21</v>
      </c>
      <c r="C6" s="11" t="s">
        <v>16</v>
      </c>
      <c r="D6" s="10"/>
      <c r="E6" s="59" t="s">
        <v>181</v>
      </c>
      <c r="F6" s="60"/>
      <c r="G6" s="59"/>
      <c r="H6" s="59" t="s">
        <v>181</v>
      </c>
      <c r="I6" s="59"/>
      <c r="J6" s="61"/>
      <c r="K6" s="59"/>
      <c r="L6" s="59"/>
      <c r="M6" s="61"/>
      <c r="N6" s="59"/>
    </row>
    <row r="7" spans="1:14" ht="288">
      <c r="A7" s="76"/>
      <c r="B7" s="5" t="s">
        <v>22</v>
      </c>
      <c r="C7" s="10"/>
      <c r="D7" s="12" t="s">
        <v>17</v>
      </c>
      <c r="E7" s="62" t="s">
        <v>182</v>
      </c>
      <c r="F7" s="60"/>
      <c r="G7" s="59"/>
      <c r="H7" s="62" t="s">
        <v>183</v>
      </c>
      <c r="I7" s="60"/>
      <c r="J7" s="59"/>
      <c r="K7" s="62" t="s">
        <v>183</v>
      </c>
      <c r="L7" s="59"/>
      <c r="M7" s="61"/>
      <c r="N7" s="59"/>
    </row>
    <row r="8" spans="1:14" ht="54">
      <c r="A8" s="76"/>
      <c r="B8" s="5" t="s">
        <v>23</v>
      </c>
      <c r="C8" s="58"/>
      <c r="D8" s="10"/>
      <c r="E8" s="59" t="s">
        <v>184</v>
      </c>
      <c r="F8" s="58"/>
      <c r="G8" s="59"/>
      <c r="H8" s="59" t="s">
        <v>184</v>
      </c>
      <c r="I8" s="63"/>
      <c r="J8" s="61"/>
      <c r="K8" s="63"/>
      <c r="L8" s="59"/>
      <c r="M8" s="61"/>
      <c r="N8" s="59"/>
    </row>
    <row r="9" spans="1:14" ht="72">
      <c r="A9" s="76"/>
      <c r="B9" s="5" t="s">
        <v>24</v>
      </c>
      <c r="C9" s="58"/>
      <c r="D9" s="10"/>
      <c r="E9" s="59" t="s">
        <v>185</v>
      </c>
      <c r="F9" s="58"/>
      <c r="G9" s="59"/>
      <c r="H9" s="59" t="s">
        <v>185</v>
      </c>
      <c r="I9" s="59"/>
      <c r="J9" s="61"/>
      <c r="K9" s="59"/>
      <c r="L9" s="59"/>
      <c r="M9" s="61"/>
      <c r="N9" s="59"/>
    </row>
    <row r="10" spans="1:14" ht="54">
      <c r="A10" s="76"/>
      <c r="B10" s="5" t="s">
        <v>25</v>
      </c>
      <c r="C10" s="11" t="s">
        <v>16</v>
      </c>
      <c r="D10" s="10"/>
      <c r="E10" s="59" t="s">
        <v>186</v>
      </c>
      <c r="F10" s="60"/>
      <c r="G10" s="59"/>
      <c r="H10" s="59" t="s">
        <v>186</v>
      </c>
      <c r="I10" s="59"/>
      <c r="J10" s="61"/>
      <c r="K10" s="59"/>
      <c r="L10" s="59"/>
      <c r="M10" s="58"/>
      <c r="N10" s="59" t="s">
        <v>187</v>
      </c>
    </row>
    <row r="11" spans="1:14" ht="18">
      <c r="A11" s="76"/>
      <c r="B11" s="5" t="s">
        <v>26</v>
      </c>
      <c r="C11" s="10"/>
      <c r="D11" s="10"/>
      <c r="E11" s="59"/>
      <c r="F11" s="59"/>
      <c r="G11" s="59"/>
      <c r="H11" s="59"/>
      <c r="I11" s="59"/>
      <c r="J11" s="61"/>
      <c r="K11" s="59"/>
      <c r="L11" s="59"/>
      <c r="M11" s="61"/>
      <c r="N11" s="59"/>
    </row>
    <row r="12" spans="1:14" ht="108">
      <c r="A12" s="76"/>
      <c r="B12" s="5" t="s">
        <v>27</v>
      </c>
      <c r="C12" s="11" t="s">
        <v>16</v>
      </c>
      <c r="D12" s="10"/>
      <c r="E12" s="62" t="s">
        <v>188</v>
      </c>
      <c r="F12" s="60"/>
      <c r="G12" s="59"/>
      <c r="H12" s="62" t="s">
        <v>188</v>
      </c>
      <c r="I12" s="60"/>
      <c r="J12" s="59"/>
      <c r="K12" s="62" t="s">
        <v>189</v>
      </c>
      <c r="L12" s="59"/>
      <c r="M12" s="61"/>
      <c r="N12" s="59"/>
    </row>
    <row r="13" spans="1:14" ht="36">
      <c r="A13" s="76"/>
      <c r="B13" s="5" t="s">
        <v>28</v>
      </c>
      <c r="C13" s="10"/>
      <c r="D13" s="12" t="s">
        <v>17</v>
      </c>
      <c r="E13" s="59" t="s">
        <v>190</v>
      </c>
      <c r="F13" s="59"/>
      <c r="G13" s="61"/>
      <c r="H13" s="59" t="s">
        <v>190</v>
      </c>
      <c r="I13" s="59"/>
      <c r="J13" s="61"/>
      <c r="K13" s="59" t="s">
        <v>190</v>
      </c>
      <c r="L13" s="59"/>
      <c r="M13" s="61"/>
      <c r="N13" s="59"/>
    </row>
    <row r="14" spans="1:14" ht="18">
      <c r="A14" s="77"/>
      <c r="B14" s="5" t="s">
        <v>29</v>
      </c>
      <c r="C14" s="10"/>
      <c r="D14" s="12" t="s">
        <v>17</v>
      </c>
      <c r="E14" s="59"/>
      <c r="F14" s="59"/>
      <c r="G14" s="61"/>
      <c r="H14" s="59"/>
      <c r="I14" s="59"/>
      <c r="J14" s="61"/>
      <c r="K14" s="59"/>
      <c r="L14" s="59"/>
      <c r="M14" s="61"/>
      <c r="N14" s="59"/>
    </row>
    <row r="15" spans="1:14" ht="12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36">
      <c r="A16" s="75" t="s">
        <v>43</v>
      </c>
      <c r="B16" s="6" t="s">
        <v>30</v>
      </c>
      <c r="D16" s="12" t="s">
        <v>17</v>
      </c>
      <c r="E16" s="55"/>
      <c r="F16" s="55"/>
      <c r="G16" s="55"/>
      <c r="H16" s="55"/>
      <c r="I16" s="10"/>
      <c r="J16" s="10"/>
      <c r="K16" s="10"/>
      <c r="L16" s="10"/>
      <c r="M16" s="10"/>
      <c r="N16" s="10"/>
    </row>
    <row r="17" spans="1:14" ht="36">
      <c r="A17" s="76"/>
      <c r="B17" s="6" t="s">
        <v>31</v>
      </c>
      <c r="C17" s="11" t="s">
        <v>16</v>
      </c>
      <c r="D17" s="10"/>
      <c r="E17" s="55" t="s">
        <v>176</v>
      </c>
      <c r="F17" s="56"/>
      <c r="G17" s="55"/>
      <c r="H17" s="55" t="s">
        <v>176</v>
      </c>
      <c r="I17" s="10"/>
      <c r="J17" s="10"/>
      <c r="K17" s="10"/>
      <c r="L17" s="10"/>
      <c r="M17" s="10"/>
      <c r="N17" s="10"/>
    </row>
    <row r="18" spans="1:14" ht="18">
      <c r="A18" s="76"/>
      <c r="B18" s="6" t="s">
        <v>32</v>
      </c>
      <c r="C18" s="10"/>
      <c r="D18" s="12" t="s">
        <v>17</v>
      </c>
      <c r="E18" s="10"/>
      <c r="F18" s="55"/>
      <c r="G18" s="57"/>
      <c r="H18" s="55"/>
      <c r="I18" s="10"/>
      <c r="J18" s="10"/>
      <c r="K18" s="10"/>
      <c r="L18" s="10"/>
      <c r="M18" s="10"/>
      <c r="N18" s="10"/>
    </row>
    <row r="19" spans="1:14" ht="30.5">
      <c r="A19" s="76"/>
      <c r="B19" s="6" t="s">
        <v>33</v>
      </c>
      <c r="C19" s="11" t="s">
        <v>16</v>
      </c>
      <c r="D19" s="10"/>
      <c r="E19" s="55" t="s">
        <v>177</v>
      </c>
      <c r="F19" s="56"/>
      <c r="G19" s="55"/>
      <c r="H19" s="55" t="s">
        <v>177</v>
      </c>
      <c r="I19" s="10"/>
      <c r="J19" s="10"/>
      <c r="K19" s="10"/>
      <c r="L19" s="10"/>
      <c r="M19" s="10"/>
      <c r="N19" s="10"/>
    </row>
    <row r="20" spans="1:14" ht="36">
      <c r="A20" s="76"/>
      <c r="B20" s="6" t="s">
        <v>34</v>
      </c>
      <c r="C20" s="10"/>
      <c r="D20" s="12" t="s">
        <v>17</v>
      </c>
      <c r="E20" s="10"/>
      <c r="F20" s="55"/>
      <c r="G20" s="57"/>
      <c r="H20" s="55"/>
      <c r="I20" s="10"/>
      <c r="J20" s="10"/>
      <c r="K20" s="10"/>
      <c r="L20" s="10"/>
      <c r="M20" s="10"/>
      <c r="N20" s="10"/>
    </row>
    <row r="21" spans="1:14" ht="30.5">
      <c r="A21" s="76"/>
      <c r="B21" s="6" t="s">
        <v>35</v>
      </c>
      <c r="C21" s="11" t="s">
        <v>16</v>
      </c>
      <c r="D21" s="10"/>
      <c r="E21" s="55" t="s">
        <v>178</v>
      </c>
      <c r="F21" s="55"/>
      <c r="G21" s="57"/>
      <c r="H21" s="55"/>
      <c r="I21" s="10"/>
      <c r="J21" s="10"/>
      <c r="K21" s="10"/>
      <c r="L21" s="10"/>
      <c r="M21" s="10"/>
      <c r="N21" s="10"/>
    </row>
    <row r="22" spans="1:14" ht="18">
      <c r="A22" s="76"/>
      <c r="B22" s="6" t="s">
        <v>36</v>
      </c>
      <c r="C22" s="10"/>
      <c r="D22" s="12" t="s">
        <v>17</v>
      </c>
      <c r="E22" s="10"/>
      <c r="F22" s="55"/>
      <c r="G22" s="57"/>
      <c r="H22" s="55"/>
      <c r="I22" s="10"/>
      <c r="J22" s="10"/>
      <c r="K22" s="10"/>
      <c r="L22" s="10"/>
      <c r="M22" s="10"/>
      <c r="N22" s="10"/>
    </row>
    <row r="23" spans="1:14" ht="18">
      <c r="A23" s="76"/>
      <c r="B23" s="6" t="s">
        <v>37</v>
      </c>
      <c r="C23" s="10"/>
      <c r="D23" s="12" t="s">
        <v>17</v>
      </c>
      <c r="E23" s="10"/>
      <c r="F23" s="55"/>
      <c r="G23" s="57"/>
      <c r="H23" s="55"/>
      <c r="I23" s="10"/>
      <c r="J23" s="10"/>
      <c r="K23" s="10"/>
      <c r="L23" s="10"/>
      <c r="M23" s="10"/>
      <c r="N23" s="10"/>
    </row>
    <row r="24" spans="1:14" ht="36">
      <c r="A24" s="76"/>
      <c r="B24" s="6" t="s">
        <v>38</v>
      </c>
      <c r="C24" s="10"/>
      <c r="D24" s="12" t="s">
        <v>17</v>
      </c>
      <c r="E24" s="10"/>
      <c r="F24" s="55"/>
      <c r="G24" s="57"/>
      <c r="H24" s="55"/>
      <c r="I24" s="10"/>
      <c r="J24" s="10"/>
      <c r="K24" s="10"/>
      <c r="L24" s="10"/>
      <c r="M24" s="10"/>
      <c r="N24" s="10"/>
    </row>
    <row r="25" spans="1:14" ht="30.5">
      <c r="A25" s="76"/>
      <c r="B25" s="6" t="s">
        <v>179</v>
      </c>
      <c r="C25" s="56"/>
      <c r="D25" s="10"/>
      <c r="E25" s="55" t="s">
        <v>180</v>
      </c>
      <c r="F25" s="56"/>
      <c r="G25" s="55"/>
      <c r="H25" s="55" t="s">
        <v>180</v>
      </c>
      <c r="I25" s="10"/>
      <c r="J25" s="10"/>
      <c r="K25" s="10"/>
      <c r="L25" s="10"/>
      <c r="M25" s="10"/>
      <c r="N25" s="10"/>
    </row>
    <row r="26" spans="1:14" ht="36">
      <c r="A26" s="76"/>
      <c r="B26" s="6" t="s">
        <v>39</v>
      </c>
      <c r="C26" s="10"/>
      <c r="D26" s="12" t="s">
        <v>17</v>
      </c>
      <c r="E26" s="10"/>
      <c r="F26" s="55"/>
      <c r="G26" s="57"/>
      <c r="H26" s="55"/>
      <c r="I26" s="10"/>
      <c r="J26" s="10"/>
      <c r="K26" s="10"/>
      <c r="L26" s="10"/>
      <c r="M26" s="10"/>
      <c r="N26" s="10"/>
    </row>
    <row r="27" spans="1:14" ht="18">
      <c r="A27" s="76"/>
      <c r="B27" s="6" t="s">
        <v>40</v>
      </c>
      <c r="C27" s="10"/>
      <c r="D27" s="12" t="s">
        <v>17</v>
      </c>
      <c r="E27" s="10"/>
      <c r="F27" s="55"/>
      <c r="G27" s="57"/>
      <c r="H27" s="55"/>
      <c r="I27" s="10"/>
      <c r="J27" s="10"/>
      <c r="K27" s="10"/>
      <c r="L27" s="10"/>
      <c r="M27" s="10"/>
      <c r="N27" s="10"/>
    </row>
    <row r="28" spans="1:14" ht="18">
      <c r="A28" s="76"/>
      <c r="B28" s="6" t="s">
        <v>41</v>
      </c>
      <c r="C28" s="10"/>
      <c r="D28" s="12" t="s">
        <v>17</v>
      </c>
      <c r="E28" s="10"/>
      <c r="F28" s="55"/>
      <c r="G28" s="57"/>
      <c r="H28" s="55"/>
      <c r="I28" s="10"/>
      <c r="J28" s="10"/>
      <c r="K28" s="10"/>
      <c r="L28" s="10"/>
      <c r="M28" s="10"/>
      <c r="N28" s="10"/>
    </row>
    <row r="29" spans="1:14" ht="18">
      <c r="A29" s="77"/>
      <c r="B29" s="6" t="s">
        <v>42</v>
      </c>
      <c r="C29" s="10"/>
      <c r="D29" s="12" t="s">
        <v>17</v>
      </c>
      <c r="E29" s="10"/>
      <c r="F29" s="55"/>
      <c r="G29" s="57"/>
      <c r="H29" s="55"/>
      <c r="I29" s="10"/>
      <c r="J29" s="10"/>
      <c r="K29" s="10"/>
      <c r="L29" s="10"/>
      <c r="M29" s="10"/>
      <c r="N29" s="10"/>
    </row>
    <row r="30" spans="1:1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8">
      <c r="A31" s="75" t="s">
        <v>55</v>
      </c>
      <c r="B31" s="6" t="s">
        <v>45</v>
      </c>
      <c r="C31" s="10"/>
      <c r="D31" s="12" t="s">
        <v>17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60">
      <c r="A32" s="76"/>
      <c r="B32" s="6" t="s">
        <v>46</v>
      </c>
      <c r="C32" s="10"/>
      <c r="D32" s="12" t="s">
        <v>17</v>
      </c>
      <c r="E32" s="44" t="s">
        <v>167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60">
      <c r="A33" s="76"/>
      <c r="B33" s="6" t="s">
        <v>47</v>
      </c>
      <c r="C33" s="10"/>
      <c r="D33" s="12" t="s">
        <v>17</v>
      </c>
      <c r="E33" s="44" t="s">
        <v>167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8">
      <c r="A34" s="76"/>
      <c r="B34" s="6" t="s">
        <v>48</v>
      </c>
      <c r="C34" s="10"/>
      <c r="D34" s="12" t="s">
        <v>17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8">
      <c r="A35" s="76"/>
      <c r="B35" s="6" t="s">
        <v>49</v>
      </c>
      <c r="C35" s="10"/>
      <c r="D35" s="12" t="s">
        <v>17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8">
      <c r="A36" s="76"/>
      <c r="B36" s="6" t="s">
        <v>50</v>
      </c>
      <c r="C36" s="11" t="s">
        <v>16</v>
      </c>
      <c r="D36" s="10"/>
      <c r="E36" s="10" t="s">
        <v>165</v>
      </c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8">
      <c r="A37" s="76"/>
      <c r="B37" s="6" t="s">
        <v>51</v>
      </c>
      <c r="C37" s="11" t="s">
        <v>16</v>
      </c>
      <c r="D37" s="10"/>
      <c r="E37" s="10" t="s">
        <v>166</v>
      </c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8">
      <c r="A38" s="76"/>
      <c r="B38" s="6" t="s">
        <v>52</v>
      </c>
      <c r="C38" s="10"/>
      <c r="D38" s="12" t="s">
        <v>17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18">
      <c r="A39" s="76"/>
      <c r="B39" s="6" t="s">
        <v>53</v>
      </c>
      <c r="C39" s="10"/>
      <c r="D39" s="12" t="s">
        <v>17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54">
      <c r="A40" s="77"/>
      <c r="B40" s="6" t="s">
        <v>54</v>
      </c>
      <c r="C40" s="10"/>
      <c r="D40" s="12" t="s">
        <v>17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72">
      <c r="A42" s="75" t="s">
        <v>67</v>
      </c>
      <c r="B42" s="6" t="s">
        <v>56</v>
      </c>
      <c r="C42" s="11" t="s">
        <v>16</v>
      </c>
      <c r="D42" s="10"/>
      <c r="E42" s="45" t="s">
        <v>168</v>
      </c>
      <c r="F42" s="46"/>
      <c r="G42" s="47"/>
      <c r="H42" s="48" t="s">
        <v>168</v>
      </c>
      <c r="I42" s="10"/>
      <c r="J42" s="49"/>
      <c r="K42" s="10"/>
      <c r="L42" s="50"/>
      <c r="M42" s="10"/>
      <c r="N42" s="51" t="s">
        <v>169</v>
      </c>
    </row>
    <row r="43" spans="1:14" ht="72">
      <c r="A43" s="76"/>
      <c r="B43" s="6" t="s">
        <v>57</v>
      </c>
      <c r="C43" s="11" t="s">
        <v>16</v>
      </c>
      <c r="D43" s="10"/>
      <c r="E43" s="45" t="s">
        <v>170</v>
      </c>
      <c r="F43" s="46"/>
      <c r="G43" s="47"/>
      <c r="H43" s="48" t="s">
        <v>170</v>
      </c>
      <c r="I43" s="10"/>
      <c r="J43" s="52"/>
      <c r="K43" s="10"/>
      <c r="L43" s="50"/>
      <c r="M43" s="10"/>
      <c r="N43" s="51" t="s">
        <v>169</v>
      </c>
    </row>
    <row r="44" spans="1:14" ht="18">
      <c r="A44" s="76"/>
      <c r="B44" s="6" t="s">
        <v>58</v>
      </c>
      <c r="C44" s="12" t="s">
        <v>17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4">
      <c r="A45" s="76"/>
      <c r="B45" s="6" t="s">
        <v>59</v>
      </c>
      <c r="C45" s="11" t="s">
        <v>16</v>
      </c>
      <c r="D45" s="10"/>
      <c r="E45" s="45" t="s">
        <v>168</v>
      </c>
      <c r="F45" s="53"/>
      <c r="G45" s="47"/>
      <c r="H45" s="48" t="s">
        <v>168</v>
      </c>
      <c r="I45" s="10"/>
      <c r="J45" s="52"/>
      <c r="K45" s="10"/>
      <c r="L45" s="50"/>
      <c r="M45" s="10"/>
      <c r="N45" s="51" t="s">
        <v>171</v>
      </c>
    </row>
    <row r="46" spans="1:14" ht="96">
      <c r="A46" s="76"/>
      <c r="B46" s="6" t="s">
        <v>60</v>
      </c>
      <c r="C46" s="11" t="s">
        <v>16</v>
      </c>
      <c r="D46" s="10"/>
      <c r="E46" s="45" t="s">
        <v>168</v>
      </c>
      <c r="F46" s="46"/>
      <c r="G46" s="47"/>
      <c r="H46" s="48" t="s">
        <v>168</v>
      </c>
      <c r="I46" s="10"/>
      <c r="J46" s="52"/>
      <c r="K46" s="10"/>
      <c r="L46" s="50"/>
      <c r="M46" s="10"/>
      <c r="N46" s="51" t="s">
        <v>172</v>
      </c>
    </row>
    <row r="47" spans="1:14" ht="288">
      <c r="A47" s="76"/>
      <c r="B47" s="6" t="s">
        <v>61</v>
      </c>
      <c r="C47" s="11" t="s">
        <v>16</v>
      </c>
      <c r="D47" s="10"/>
      <c r="E47" s="45" t="s">
        <v>168</v>
      </c>
      <c r="F47" s="46"/>
      <c r="G47" s="47"/>
      <c r="H47" s="48" t="s">
        <v>168</v>
      </c>
      <c r="I47" s="10"/>
      <c r="J47" s="52"/>
      <c r="K47" s="10"/>
      <c r="L47" s="50"/>
      <c r="M47" s="10"/>
      <c r="N47" s="54" t="s">
        <v>173</v>
      </c>
    </row>
    <row r="48" spans="1:14" ht="168">
      <c r="A48" s="76"/>
      <c r="B48" s="6" t="s">
        <v>62</v>
      </c>
      <c r="C48" s="11" t="s">
        <v>16</v>
      </c>
      <c r="D48" s="10"/>
      <c r="E48" s="45" t="s">
        <v>168</v>
      </c>
      <c r="F48" s="46"/>
      <c r="G48" s="47"/>
      <c r="H48" s="48" t="s">
        <v>168</v>
      </c>
      <c r="I48" s="10"/>
      <c r="J48" s="52"/>
      <c r="K48" s="10"/>
      <c r="L48" s="50"/>
      <c r="M48" s="10"/>
      <c r="N48" s="51" t="s">
        <v>174</v>
      </c>
    </row>
    <row r="49" spans="1:14" ht="96">
      <c r="A49" s="76"/>
      <c r="B49" s="6" t="s">
        <v>63</v>
      </c>
      <c r="C49" s="10"/>
      <c r="D49" s="12" t="s">
        <v>17</v>
      </c>
      <c r="E49" s="10"/>
      <c r="F49" s="10"/>
      <c r="G49" s="10"/>
      <c r="H49" s="10"/>
      <c r="I49" s="10"/>
      <c r="J49" s="10"/>
      <c r="K49" s="10"/>
      <c r="L49" s="10"/>
      <c r="M49" s="10"/>
      <c r="N49" s="51" t="s">
        <v>172</v>
      </c>
    </row>
    <row r="50" spans="1:14" ht="18">
      <c r="A50" s="76"/>
      <c r="B50" s="6" t="s">
        <v>64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8">
      <c r="A51" s="76"/>
      <c r="B51" s="6" t="s">
        <v>65</v>
      </c>
      <c r="C51" s="10"/>
      <c r="D51" s="12" t="s">
        <v>17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96">
      <c r="A52" s="77"/>
      <c r="B52" s="6" t="s">
        <v>66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51" t="s">
        <v>175</v>
      </c>
    </row>
    <row r="53" spans="1:1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8">
      <c r="A54" s="78" t="s">
        <v>81</v>
      </c>
      <c r="B54" s="6" t="s">
        <v>68</v>
      </c>
      <c r="C54" s="10"/>
      <c r="D54" s="12" t="s">
        <v>17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36">
      <c r="A55" s="79"/>
      <c r="B55" s="6" t="s">
        <v>69</v>
      </c>
      <c r="C55" s="10"/>
      <c r="D55" s="12" t="s">
        <v>17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18">
      <c r="A56" s="79"/>
      <c r="B56" s="6" t="s">
        <v>70</v>
      </c>
      <c r="C56" s="10"/>
      <c r="D56" s="12" t="s">
        <v>17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18">
      <c r="A57" s="79"/>
      <c r="B57" s="6" t="s">
        <v>71</v>
      </c>
      <c r="C57" s="11" t="s">
        <v>16</v>
      </c>
      <c r="D57" s="10"/>
      <c r="E57" s="65" t="s">
        <v>191</v>
      </c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36">
      <c r="A58" s="79"/>
      <c r="B58" s="6" t="s">
        <v>72</v>
      </c>
      <c r="C58" s="11" t="s">
        <v>16</v>
      </c>
      <c r="D58" s="10"/>
      <c r="E58" s="64" t="s">
        <v>192</v>
      </c>
      <c r="F58" s="10"/>
      <c r="G58" s="10"/>
      <c r="H58" s="10"/>
      <c r="I58" s="10"/>
      <c r="J58" s="10"/>
      <c r="K58" s="10"/>
      <c r="L58" s="10"/>
      <c r="M58" s="10"/>
      <c r="N58" s="10"/>
    </row>
    <row r="59" spans="1:14" ht="18">
      <c r="A59" s="79"/>
      <c r="B59" s="6" t="s">
        <v>73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8">
      <c r="A60" s="79"/>
      <c r="B60" s="6" t="s">
        <v>74</v>
      </c>
      <c r="C60" s="11" t="s">
        <v>16</v>
      </c>
      <c r="D60" s="10"/>
      <c r="E60" s="66" t="s">
        <v>193</v>
      </c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36">
      <c r="A61" s="79"/>
      <c r="B61" s="6" t="s">
        <v>75</v>
      </c>
      <c r="C61" s="10"/>
      <c r="D61" s="12" t="s">
        <v>17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ht="36">
      <c r="A62" s="79"/>
      <c r="B62" s="6" t="s">
        <v>76</v>
      </c>
      <c r="C62" s="10"/>
      <c r="D62" s="12" t="s">
        <v>17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18">
      <c r="A63" s="79"/>
      <c r="B63" s="6" t="s">
        <v>77</v>
      </c>
      <c r="C63" s="10"/>
      <c r="D63" s="12" t="s">
        <v>17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18">
      <c r="A64" s="79"/>
      <c r="B64" s="6" t="s">
        <v>78</v>
      </c>
      <c r="C64" s="10"/>
      <c r="D64" s="12" t="s">
        <v>17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18">
      <c r="A65" s="79"/>
      <c r="B65" s="6" t="s">
        <v>79</v>
      </c>
      <c r="C65" s="10"/>
      <c r="D65" s="12" t="s">
        <v>17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18">
      <c r="A66" s="80"/>
      <c r="B66" s="6" t="s">
        <v>80</v>
      </c>
      <c r="C66" s="10"/>
      <c r="D66" s="12" t="s">
        <v>17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168">
      <c r="A68" s="81" t="s">
        <v>90</v>
      </c>
      <c r="B68" s="6" t="s">
        <v>82</v>
      </c>
      <c r="C68" s="11" t="s">
        <v>16</v>
      </c>
      <c r="D68" s="10"/>
      <c r="E68" s="45" t="s">
        <v>168</v>
      </c>
      <c r="F68" s="46"/>
      <c r="G68" s="47"/>
      <c r="H68" s="48" t="s">
        <v>168</v>
      </c>
      <c r="I68" s="10"/>
      <c r="J68" s="52"/>
      <c r="K68" s="10"/>
      <c r="L68" s="50"/>
      <c r="M68" s="10"/>
      <c r="N68" s="51" t="s">
        <v>174</v>
      </c>
    </row>
    <row r="69" spans="1:14" ht="36">
      <c r="A69" s="82"/>
      <c r="B69" s="6" t="s">
        <v>83</v>
      </c>
      <c r="C69" s="11" t="s">
        <v>16</v>
      </c>
      <c r="D69" s="58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ht="18">
      <c r="A70" s="82"/>
      <c r="B70" s="6" t="s">
        <v>84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ht="54">
      <c r="A71" s="82"/>
      <c r="B71" s="6" t="s">
        <v>85</v>
      </c>
      <c r="C71" s="58"/>
      <c r="D71" s="10"/>
      <c r="E71" s="59" t="s">
        <v>184</v>
      </c>
      <c r="F71" s="58"/>
      <c r="G71" s="59"/>
      <c r="H71" s="59" t="s">
        <v>184</v>
      </c>
      <c r="I71" s="63"/>
      <c r="J71" s="61"/>
      <c r="K71" s="63"/>
      <c r="L71" s="59"/>
      <c r="M71" s="61"/>
      <c r="N71" s="10"/>
    </row>
    <row r="72" spans="1:14" ht="18">
      <c r="A72" s="82"/>
      <c r="B72" s="6" t="s">
        <v>86</v>
      </c>
      <c r="C72" s="10"/>
      <c r="D72" s="12" t="s">
        <v>17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ht="36">
      <c r="A73" s="82"/>
      <c r="B73" s="6" t="s">
        <v>87</v>
      </c>
      <c r="C73" s="10"/>
      <c r="D73" s="12" t="s">
        <v>17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ht="36">
      <c r="A74" s="82"/>
      <c r="B74" s="6" t="s">
        <v>88</v>
      </c>
      <c r="C74" s="10"/>
      <c r="D74" s="12" t="s">
        <v>17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18">
      <c r="A75" s="83"/>
      <c r="B75" s="6" t="s">
        <v>89</v>
      </c>
      <c r="C75" s="11" t="s">
        <v>16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hyperlinks>
    <hyperlink ref="E60" r:id="rId1" display="https://mis-app.oae.go.th/area/%E0%B8%A5%E0%B8%B8%E0%B9%88%E0%B8%A1%E0%B9%81%E0%B8%A1%E0%B9%88%E0%B8%99%E0%B9%89%E0%B8%B3/%E0%B9%81%E0%B8%A1%E0%B9%88%E0%B8%99%E0%B9%89%E0%B8%B3%E0%B8%A2%E0%B8%A1/%E0%B8%9E%E0%B8%B0%E0%B9%80%E0%B8%A2%E0%B8%B2" xr:uid="{88B8E0DD-2A1F-459D-8E30-C0CBD14005CD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F71"/>
  <sheetViews>
    <sheetView topLeftCell="A60" zoomScale="85" zoomScaleNormal="85" workbookViewId="0">
      <selection activeCell="B62" sqref="B62:B63"/>
    </sheetView>
  </sheetViews>
  <sheetFormatPr defaultRowHeight="14.5"/>
  <cols>
    <col min="1" max="1" width="11.453125" customWidth="1"/>
    <col min="2" max="2" width="33.08984375" customWidth="1"/>
    <col min="3" max="3" width="32.26953125" customWidth="1"/>
    <col min="4" max="4" width="31.36328125" customWidth="1"/>
    <col min="5" max="5" width="31.453125" customWidth="1"/>
    <col min="6" max="6" width="26.90625" customWidth="1"/>
  </cols>
  <sheetData>
    <row r="1" spans="1:6" ht="16.5" customHeight="1">
      <c r="A1" s="4"/>
    </row>
    <row r="2" spans="1:6">
      <c r="A2" s="4"/>
    </row>
    <row r="3" spans="1:6" ht="28.5" customHeight="1" thickBot="1"/>
    <row r="4" spans="1:6" ht="31" customHeight="1" thickBot="1">
      <c r="A4" s="107" t="s">
        <v>104</v>
      </c>
      <c r="B4" s="107" t="s">
        <v>211</v>
      </c>
      <c r="C4" s="108" t="s">
        <v>100</v>
      </c>
      <c r="D4" s="109" t="s">
        <v>103</v>
      </c>
      <c r="E4" s="110" t="s">
        <v>102</v>
      </c>
      <c r="F4" s="111" t="s">
        <v>101</v>
      </c>
    </row>
    <row r="5" spans="1:6" ht="45.5" customHeight="1">
      <c r="A5" s="112"/>
      <c r="B5" s="112"/>
      <c r="C5" s="117" t="s">
        <v>105</v>
      </c>
      <c r="D5" s="118" t="s">
        <v>106</v>
      </c>
      <c r="E5" s="119" t="s">
        <v>107</v>
      </c>
      <c r="F5" s="120" t="s">
        <v>108</v>
      </c>
    </row>
    <row r="6" spans="1:6" ht="24.5" thickBot="1">
      <c r="A6" s="113"/>
      <c r="B6" s="113"/>
      <c r="C6" s="121">
        <v>-1</v>
      </c>
      <c r="D6" s="122">
        <v>-2</v>
      </c>
      <c r="E6" s="123">
        <v>-3</v>
      </c>
      <c r="F6" s="124">
        <v>-4</v>
      </c>
    </row>
    <row r="7" spans="1:6" ht="24.5" thickBot="1">
      <c r="A7" s="131"/>
      <c r="B7" s="132" t="s">
        <v>194</v>
      </c>
      <c r="C7" s="133"/>
      <c r="D7" s="133"/>
      <c r="E7" s="133"/>
      <c r="F7" s="133"/>
    </row>
    <row r="8" spans="1:6" ht="24.5" thickBot="1">
      <c r="A8" s="114">
        <v>1</v>
      </c>
      <c r="B8" s="137" t="s">
        <v>195</v>
      </c>
      <c r="C8" s="115">
        <f>1+1+1+1+1+1+1+1+1+1+1+1</f>
        <v>12</v>
      </c>
      <c r="D8" s="116">
        <f>1+1+1+1+1+1+1+1+1+1+1</f>
        <v>11</v>
      </c>
      <c r="E8" s="116">
        <f>1</f>
        <v>1</v>
      </c>
      <c r="F8" s="116"/>
    </row>
    <row r="9" spans="1:6" ht="24.5" thickBot="1">
      <c r="A9" s="114">
        <v>2</v>
      </c>
      <c r="B9" s="137" t="s">
        <v>196</v>
      </c>
      <c r="C9" s="115">
        <f>1+1+1+1+1+1+1+1+1+1+1+1+1</f>
        <v>13</v>
      </c>
      <c r="D9" s="116">
        <f>1+1+1+1+1+1+1+1+1+1</f>
        <v>10</v>
      </c>
      <c r="E9" s="116">
        <f>1</f>
        <v>1</v>
      </c>
      <c r="F9" s="116"/>
    </row>
    <row r="10" spans="1:6" ht="24">
      <c r="A10" s="134">
        <v>3</v>
      </c>
      <c r="B10" s="139" t="s">
        <v>197</v>
      </c>
      <c r="C10" s="135">
        <f>1+1+1+1+1+1+1+1</f>
        <v>8</v>
      </c>
      <c r="D10" s="135">
        <f>1+1+1+1+1+1+1+1+1+1+1</f>
        <v>11</v>
      </c>
      <c r="E10" s="135">
        <f>1+1+1</f>
        <v>3</v>
      </c>
      <c r="F10" s="135">
        <f>1+1</f>
        <v>2</v>
      </c>
    </row>
    <row r="11" spans="1:6" ht="24">
      <c r="A11" s="125">
        <v>4</v>
      </c>
      <c r="B11" s="138" t="s">
        <v>198</v>
      </c>
      <c r="C11" s="128">
        <f>1+1+1+1+1+1+1+1+1+1+1+1</f>
        <v>12</v>
      </c>
      <c r="D11" s="127">
        <f>1+1+1+1+1+1+1+1+1+1</f>
        <v>10</v>
      </c>
      <c r="E11" s="127">
        <f>1+1</f>
        <v>2</v>
      </c>
      <c r="F11" s="127"/>
    </row>
    <row r="12" spans="1:6" ht="24">
      <c r="A12" s="125">
        <v>5</v>
      </c>
      <c r="B12" s="126" t="s">
        <v>199</v>
      </c>
      <c r="C12" s="127">
        <f>1</f>
        <v>1</v>
      </c>
      <c r="D12" s="127">
        <f>1+1+1+1+1+1</f>
        <v>6</v>
      </c>
      <c r="E12" s="127">
        <f>1+1+1+1+1+1+1+1+1</f>
        <v>9</v>
      </c>
      <c r="F12" s="127">
        <f>1+1+1+1+1+1+1+1</f>
        <v>8</v>
      </c>
    </row>
    <row r="13" spans="1:6" ht="24">
      <c r="A13" s="125">
        <v>6</v>
      </c>
      <c r="B13" s="140" t="s">
        <v>200</v>
      </c>
      <c r="C13" s="127">
        <f>1+1</f>
        <v>2</v>
      </c>
      <c r="D13" s="127">
        <f>1+1+1+1+1+1+1+1+1+1+1</f>
        <v>11</v>
      </c>
      <c r="E13" s="127">
        <f>1+1+1+1+1+1+1</f>
        <v>7</v>
      </c>
      <c r="F13" s="127">
        <f>1+1+1+1</f>
        <v>4</v>
      </c>
    </row>
    <row r="14" spans="1:6" ht="14.5" customHeight="1">
      <c r="A14" s="18"/>
      <c r="B14" s="136" t="s">
        <v>201</v>
      </c>
      <c r="C14" s="18"/>
      <c r="D14" s="18"/>
      <c r="E14" s="18"/>
      <c r="F14" s="18"/>
    </row>
    <row r="15" spans="1:6" ht="24">
      <c r="A15" s="125">
        <v>1</v>
      </c>
      <c r="B15" s="140" t="s">
        <v>202</v>
      </c>
      <c r="C15" s="127">
        <f>1+1+1+1+1+1+1+1+1</f>
        <v>9</v>
      </c>
      <c r="D15" s="128">
        <f>1+1+1+1+1+1+1+1+1+1</f>
        <v>10</v>
      </c>
      <c r="E15" s="127">
        <f>1+1+1+1+1</f>
        <v>5</v>
      </c>
      <c r="F15" s="129">
        <v>0</v>
      </c>
    </row>
    <row r="16" spans="1:6" ht="24">
      <c r="A16" s="125">
        <v>2</v>
      </c>
      <c r="B16" s="138" t="s">
        <v>203</v>
      </c>
      <c r="C16" s="128">
        <f>1+1+1+1+1+1+1+1+1+1+1+1+1</f>
        <v>13</v>
      </c>
      <c r="D16" s="127">
        <f>1+1+1+1+1+1+1+1+1+1+1</f>
        <v>11</v>
      </c>
      <c r="E16" s="127"/>
      <c r="F16" s="129"/>
    </row>
    <row r="17" spans="1:6" ht="24">
      <c r="A17" s="125">
        <v>3</v>
      </c>
      <c r="B17" s="140" t="s">
        <v>204</v>
      </c>
      <c r="C17" s="126">
        <f>1+1+1+1+1+1</f>
        <v>6</v>
      </c>
      <c r="D17" s="130">
        <f>1+1+1+1+1+1+1+1+1+1+1+1+1+1+1</f>
        <v>15</v>
      </c>
      <c r="E17" s="126">
        <f>1+1+1</f>
        <v>3</v>
      </c>
      <c r="F17" s="129"/>
    </row>
    <row r="18" spans="1:6" ht="24">
      <c r="A18" s="125">
        <v>4</v>
      </c>
      <c r="B18" s="140" t="s">
        <v>205</v>
      </c>
      <c r="C18" s="126">
        <f>1+1+1+1+1+1+1+1</f>
        <v>8</v>
      </c>
      <c r="D18" s="130">
        <f>1+1+1+1+1+1+1+1+1+1+1+1+1</f>
        <v>13</v>
      </c>
      <c r="E18" s="126">
        <f>1+1+1</f>
        <v>3</v>
      </c>
      <c r="F18" s="129"/>
    </row>
    <row r="19" spans="1:6" ht="24">
      <c r="A19" s="125">
        <v>5</v>
      </c>
      <c r="B19" s="140" t="s">
        <v>206</v>
      </c>
      <c r="C19" s="126">
        <f>1+1+1+1+1+1+1+1+1+1</f>
        <v>10</v>
      </c>
      <c r="D19" s="130">
        <f>1+1+1+1+1+1+1+1+1+1+1+1+1+1</f>
        <v>14</v>
      </c>
      <c r="E19" s="126"/>
      <c r="F19" s="129"/>
    </row>
    <row r="20" spans="1:6" ht="24">
      <c r="A20" s="125">
        <v>6</v>
      </c>
      <c r="B20" s="126" t="s">
        <v>207</v>
      </c>
      <c r="C20" s="7"/>
      <c r="D20" s="126">
        <f>1</f>
        <v>1</v>
      </c>
      <c r="E20" s="126"/>
      <c r="F20" s="129"/>
    </row>
    <row r="21" spans="1:6" ht="24">
      <c r="A21" s="125">
        <v>7</v>
      </c>
      <c r="B21" s="126" t="s">
        <v>208</v>
      </c>
      <c r="C21" s="7">
        <v>1</v>
      </c>
      <c r="D21" s="126"/>
      <c r="E21" s="126"/>
      <c r="F21" s="129"/>
    </row>
    <row r="22" spans="1:6" ht="24">
      <c r="A22" s="125">
        <v>8</v>
      </c>
      <c r="B22" s="126" t="s">
        <v>209</v>
      </c>
      <c r="C22" s="7">
        <v>1</v>
      </c>
      <c r="D22" s="126"/>
      <c r="E22" s="126"/>
      <c r="F22" s="129"/>
    </row>
    <row r="23" spans="1:6" ht="24">
      <c r="A23" s="125">
        <v>9</v>
      </c>
      <c r="B23" s="126" t="s">
        <v>210</v>
      </c>
      <c r="C23" s="7"/>
      <c r="D23" s="126">
        <v>1</v>
      </c>
      <c r="E23" s="126"/>
      <c r="F23" s="129"/>
    </row>
    <row r="24" spans="1:6" ht="31" customHeight="1">
      <c r="A24" s="18"/>
      <c r="B24" s="18" t="s">
        <v>212</v>
      </c>
      <c r="C24" s="18"/>
      <c r="D24" s="18"/>
      <c r="E24" s="18"/>
      <c r="F24" s="18"/>
    </row>
    <row r="25" spans="1:6" ht="24">
      <c r="A25" s="125">
        <v>1</v>
      </c>
      <c r="B25" s="138" t="s">
        <v>213</v>
      </c>
      <c r="C25" s="128">
        <f>1+1+1+1+1+1+1+1+1+1+1+1+1+1+1+1+1+1</f>
        <v>18</v>
      </c>
      <c r="D25" s="127">
        <f>1+1+1+1+1</f>
        <v>5</v>
      </c>
      <c r="E25" s="127">
        <f>1</f>
        <v>1</v>
      </c>
      <c r="F25" s="129"/>
    </row>
    <row r="26" spans="1:6" ht="24">
      <c r="A26" s="125">
        <v>2</v>
      </c>
      <c r="B26" s="140" t="s">
        <v>64</v>
      </c>
      <c r="C26" s="127">
        <f>1+1+1+1+1+1</f>
        <v>6</v>
      </c>
      <c r="D26" s="127">
        <f>1+1+1+1+1+1+1+1+1+1+1+1</f>
        <v>12</v>
      </c>
      <c r="E26" s="127">
        <f>1+1+1+1+1+1</f>
        <v>6</v>
      </c>
      <c r="F26" s="129"/>
    </row>
    <row r="27" spans="1:6" ht="24">
      <c r="A27" s="125">
        <v>3</v>
      </c>
      <c r="B27" s="140" t="s">
        <v>214</v>
      </c>
      <c r="C27" s="126">
        <f>1+1+1+1</f>
        <v>4</v>
      </c>
      <c r="D27" s="126">
        <f>1+1+1+1+1+1+1+1+1+1+1+1+1+1</f>
        <v>14</v>
      </c>
      <c r="E27" s="126">
        <f>1+1+1+1+1+1</f>
        <v>6</v>
      </c>
      <c r="F27" s="129"/>
    </row>
    <row r="28" spans="1:6" ht="24">
      <c r="A28" s="125">
        <v>4</v>
      </c>
      <c r="B28" s="140" t="s">
        <v>215</v>
      </c>
      <c r="C28" s="126">
        <f>1+1+1+1+1+1+1+1</f>
        <v>8</v>
      </c>
      <c r="D28" s="126">
        <f>1+1+1+1+1+1+1+1+1+1+1+1</f>
        <v>12</v>
      </c>
      <c r="E28" s="126">
        <f>1+1+1+1</f>
        <v>4</v>
      </c>
      <c r="F28" s="129"/>
    </row>
    <row r="29" spans="1:6" ht="24">
      <c r="A29" s="125">
        <v>5</v>
      </c>
      <c r="B29" s="126" t="s">
        <v>216</v>
      </c>
      <c r="C29" s="126"/>
      <c r="D29" s="126">
        <f>1</f>
        <v>1</v>
      </c>
      <c r="E29" s="126"/>
      <c r="F29" s="129"/>
    </row>
    <row r="30" spans="1:6" ht="24">
      <c r="A30" s="125">
        <v>6</v>
      </c>
      <c r="B30" s="126" t="s">
        <v>217</v>
      </c>
      <c r="C30" s="126">
        <f>1</f>
        <v>1</v>
      </c>
      <c r="D30" s="126"/>
      <c r="E30" s="126"/>
      <c r="F30" s="129"/>
    </row>
    <row r="31" spans="1:6" ht="24">
      <c r="A31" s="125">
        <v>7</v>
      </c>
      <c r="B31" s="126" t="s">
        <v>218</v>
      </c>
      <c r="C31" s="126">
        <f>1</f>
        <v>1</v>
      </c>
      <c r="D31" s="126"/>
      <c r="E31" s="126"/>
      <c r="F31" s="129"/>
    </row>
    <row r="32" spans="1:6" ht="24">
      <c r="A32" s="125">
        <v>8</v>
      </c>
      <c r="B32" s="126" t="s">
        <v>219</v>
      </c>
      <c r="C32" s="126"/>
      <c r="D32" s="126">
        <f>1</f>
        <v>1</v>
      </c>
      <c r="E32" s="126"/>
      <c r="F32" s="129"/>
    </row>
    <row r="33" spans="1:6" ht="24">
      <c r="A33" s="125">
        <v>9</v>
      </c>
      <c r="B33" s="126" t="s">
        <v>220</v>
      </c>
      <c r="C33" s="126">
        <f>1</f>
        <v>1</v>
      </c>
      <c r="D33" s="126"/>
      <c r="E33" s="126"/>
      <c r="F33" s="129"/>
    </row>
    <row r="34" spans="1:6" ht="24">
      <c r="A34" s="125">
        <v>10</v>
      </c>
      <c r="B34" s="126" t="s">
        <v>221</v>
      </c>
      <c r="C34" s="126"/>
      <c r="D34" s="126">
        <f>1</f>
        <v>1</v>
      </c>
      <c r="E34" s="126"/>
      <c r="F34" s="129"/>
    </row>
    <row r="35" spans="1:6" ht="24">
      <c r="A35" s="125">
        <v>11</v>
      </c>
      <c r="B35" s="126" t="s">
        <v>222</v>
      </c>
      <c r="C35" s="126">
        <f>1</f>
        <v>1</v>
      </c>
      <c r="D35" s="126"/>
      <c r="E35" s="126"/>
      <c r="F35" s="129"/>
    </row>
    <row r="36" spans="1:6" ht="24">
      <c r="A36" s="125">
        <v>12</v>
      </c>
      <c r="B36" s="126" t="s">
        <v>223</v>
      </c>
      <c r="C36" s="126"/>
      <c r="D36" s="126">
        <f>1</f>
        <v>1</v>
      </c>
      <c r="E36" s="126"/>
      <c r="F36" s="129"/>
    </row>
    <row r="37" spans="1:6" ht="31.5" customHeight="1">
      <c r="A37" s="18"/>
      <c r="B37" s="18" t="s">
        <v>224</v>
      </c>
      <c r="C37" s="18"/>
      <c r="D37" s="18"/>
      <c r="E37" s="18"/>
      <c r="F37" s="18"/>
    </row>
    <row r="38" spans="1:6" ht="24">
      <c r="A38" s="125">
        <v>1</v>
      </c>
      <c r="B38" s="138" t="s">
        <v>225</v>
      </c>
      <c r="C38" s="127">
        <f>1+1+1+1+1+1+1+1+1+1+1+1+1</f>
        <v>13</v>
      </c>
      <c r="D38" s="127">
        <f>1+1+1+1+1+1+1+1+1+1</f>
        <v>10</v>
      </c>
      <c r="E38" s="127">
        <f>1</f>
        <v>1</v>
      </c>
      <c r="F38" s="129"/>
    </row>
    <row r="39" spans="1:6" ht="24">
      <c r="A39" s="125">
        <v>2</v>
      </c>
      <c r="B39" s="140" t="s">
        <v>226</v>
      </c>
      <c r="C39" s="127">
        <f>1+1+1+1+1+1+1+1</f>
        <v>8</v>
      </c>
      <c r="D39" s="127">
        <f>1+1+1+1+1+1+1+1+1+1+1+1</f>
        <v>12</v>
      </c>
      <c r="E39" s="127">
        <f>1+1+1+1</f>
        <v>4</v>
      </c>
      <c r="F39" s="129"/>
    </row>
    <row r="40" spans="1:6" ht="24">
      <c r="A40" s="125">
        <v>3</v>
      </c>
      <c r="B40" s="140" t="s">
        <v>49</v>
      </c>
      <c r="C40" s="126">
        <f>1+1+1+1</f>
        <v>4</v>
      </c>
      <c r="D40" s="126">
        <f>1+1+1+1+1+1+1+1+1+1+1</f>
        <v>11</v>
      </c>
      <c r="E40" s="126">
        <f>1+1+1+1+1+1+1+1</f>
        <v>8</v>
      </c>
      <c r="F40" s="129">
        <f>1</f>
        <v>1</v>
      </c>
    </row>
    <row r="41" spans="1:6" ht="24">
      <c r="A41" s="125">
        <v>4</v>
      </c>
      <c r="B41" s="126" t="s">
        <v>48</v>
      </c>
      <c r="C41" s="126"/>
      <c r="D41" s="126">
        <f>1</f>
        <v>1</v>
      </c>
      <c r="E41" s="126"/>
      <c r="F41" s="129"/>
    </row>
    <row r="42" spans="1:6" ht="24">
      <c r="A42" s="125">
        <v>5</v>
      </c>
      <c r="B42" s="126" t="s">
        <v>227</v>
      </c>
      <c r="C42" s="126"/>
      <c r="D42" s="126"/>
      <c r="E42" s="126">
        <f>1</f>
        <v>1</v>
      </c>
      <c r="F42" s="129"/>
    </row>
    <row r="43" spans="1:6" ht="24">
      <c r="A43" s="125">
        <v>6</v>
      </c>
      <c r="B43" s="126" t="s">
        <v>228</v>
      </c>
      <c r="C43" s="7"/>
      <c r="D43" s="7">
        <f>1</f>
        <v>1</v>
      </c>
      <c r="E43" s="7"/>
      <c r="F43" s="7"/>
    </row>
    <row r="44" spans="1:6" ht="24">
      <c r="A44" s="125">
        <v>7</v>
      </c>
      <c r="B44" s="126" t="s">
        <v>229</v>
      </c>
      <c r="C44" s="7"/>
      <c r="D44" s="7">
        <f>1</f>
        <v>1</v>
      </c>
      <c r="E44" s="7"/>
      <c r="F44" s="7"/>
    </row>
    <row r="45" spans="1:6" ht="24">
      <c r="A45" s="125">
        <v>8</v>
      </c>
      <c r="B45" s="126" t="s">
        <v>230</v>
      </c>
      <c r="C45" s="7">
        <f>1</f>
        <v>1</v>
      </c>
      <c r="D45" s="7"/>
      <c r="E45" s="7"/>
      <c r="F45" s="7"/>
    </row>
    <row r="46" spans="1:6" ht="24">
      <c r="A46" s="125">
        <v>9</v>
      </c>
      <c r="B46" s="126" t="s">
        <v>231</v>
      </c>
      <c r="C46" s="7"/>
      <c r="D46" s="7">
        <f>1</f>
        <v>1</v>
      </c>
      <c r="E46" s="7"/>
      <c r="F46" s="7"/>
    </row>
    <row r="47" spans="1:6" ht="24">
      <c r="A47" s="125">
        <v>10</v>
      </c>
      <c r="B47" s="126" t="s">
        <v>232</v>
      </c>
      <c r="C47" s="7"/>
      <c r="D47" s="7">
        <f>1</f>
        <v>1</v>
      </c>
      <c r="E47" s="7"/>
      <c r="F47" s="7"/>
    </row>
    <row r="48" spans="1:6" ht="24">
      <c r="A48" s="125">
        <v>11</v>
      </c>
      <c r="B48" s="126" t="s">
        <v>233</v>
      </c>
      <c r="C48" s="7"/>
      <c r="D48" s="7">
        <f>1</f>
        <v>1</v>
      </c>
      <c r="E48" s="7"/>
      <c r="F48" s="7"/>
    </row>
    <row r="49" spans="1:6" ht="24">
      <c r="A49" s="125">
        <v>12</v>
      </c>
      <c r="B49" s="126" t="s">
        <v>234</v>
      </c>
      <c r="C49" s="7">
        <f>1</f>
        <v>1</v>
      </c>
      <c r="D49" s="7"/>
      <c r="E49" s="7"/>
      <c r="F49" s="7"/>
    </row>
    <row r="50" spans="1:6" ht="24">
      <c r="A50" s="125">
        <v>13</v>
      </c>
      <c r="B50" s="126" t="s">
        <v>235</v>
      </c>
      <c r="C50" s="7"/>
      <c r="D50" s="7">
        <f>1</f>
        <v>1</v>
      </c>
      <c r="E50" s="7"/>
      <c r="F50" s="7"/>
    </row>
    <row r="51" spans="1:6" ht="31.5" customHeight="1">
      <c r="A51" s="18"/>
      <c r="B51" s="18" t="s">
        <v>236</v>
      </c>
      <c r="C51" s="18"/>
      <c r="D51" s="18"/>
      <c r="E51" s="18"/>
      <c r="F51" s="18"/>
    </row>
    <row r="52" spans="1:6" ht="24">
      <c r="A52" s="125">
        <v>1</v>
      </c>
      <c r="B52" s="138" t="s">
        <v>237</v>
      </c>
      <c r="C52" s="127">
        <f>1+1+1+1+1+1+1+1+1+1+1+1+1+1+1+1+1+1</f>
        <v>18</v>
      </c>
      <c r="D52" s="127">
        <f>1+1+1+1+1+1</f>
        <v>6</v>
      </c>
      <c r="E52" s="127"/>
      <c r="F52" s="129"/>
    </row>
    <row r="53" spans="1:6" ht="24">
      <c r="A53" s="125">
        <v>2</v>
      </c>
      <c r="B53" s="140" t="s">
        <v>84</v>
      </c>
      <c r="C53" s="127">
        <f>1+1+1</f>
        <v>3</v>
      </c>
      <c r="D53" s="127">
        <f>1+1+1+1+1+1+1+1+1+1+1+1+1+1+1+1+1</f>
        <v>17</v>
      </c>
      <c r="E53" s="127">
        <f>1+1+1+1</f>
        <v>4</v>
      </c>
      <c r="F53" s="129"/>
    </row>
    <row r="54" spans="1:6" ht="24">
      <c r="A54" s="125">
        <v>3</v>
      </c>
      <c r="B54" s="140" t="s">
        <v>238</v>
      </c>
      <c r="C54" s="126">
        <f>1+1+1+1+1+1+1+1+1</f>
        <v>9</v>
      </c>
      <c r="D54" s="126">
        <f>1+1+1+1+1+1+1+1+1+1+1+1+1</f>
        <v>13</v>
      </c>
      <c r="E54" s="126">
        <f>1+1</f>
        <v>2</v>
      </c>
      <c r="F54" s="129"/>
    </row>
    <row r="55" spans="1:6" ht="24">
      <c r="A55" s="125">
        <v>4</v>
      </c>
      <c r="B55" s="140" t="s">
        <v>239</v>
      </c>
      <c r="C55" s="126">
        <f>1+1</f>
        <v>2</v>
      </c>
      <c r="D55" s="126">
        <f>1+1+1+1+1+1+1+1+1+1+1+1+1+1+1+1+1+1+1</f>
        <v>19</v>
      </c>
      <c r="E55" s="126">
        <f>1+1+1</f>
        <v>3</v>
      </c>
      <c r="F55" s="129"/>
    </row>
    <row r="56" spans="1:6" ht="24">
      <c r="A56" s="125">
        <v>5</v>
      </c>
      <c r="B56" s="140" t="s">
        <v>240</v>
      </c>
      <c r="C56" s="126">
        <f>1+1+1+1+1+1+1</f>
        <v>7</v>
      </c>
      <c r="D56" s="126">
        <f>1+1+1+1+1+1+1+1+1+1+1+1+1</f>
        <v>13</v>
      </c>
      <c r="E56" s="126">
        <f>1+1+1</f>
        <v>3</v>
      </c>
      <c r="F56" s="129">
        <f>1</f>
        <v>1</v>
      </c>
    </row>
    <row r="57" spans="1:6" ht="24">
      <c r="A57" s="125">
        <v>6</v>
      </c>
      <c r="B57" s="126" t="s">
        <v>241</v>
      </c>
      <c r="C57" s="126"/>
      <c r="D57" s="126"/>
      <c r="E57" s="126">
        <f>1</f>
        <v>1</v>
      </c>
      <c r="F57" s="129"/>
    </row>
    <row r="58" spans="1:6" ht="24">
      <c r="A58" s="125">
        <v>7</v>
      </c>
      <c r="B58" s="126" t="s">
        <v>242</v>
      </c>
      <c r="C58" s="7"/>
      <c r="D58" s="7">
        <f>1</f>
        <v>1</v>
      </c>
      <c r="E58" s="7"/>
      <c r="F58" s="7"/>
    </row>
    <row r="59" spans="1:6" ht="24">
      <c r="A59" s="125">
        <v>8</v>
      </c>
      <c r="B59" s="126" t="s">
        <v>243</v>
      </c>
      <c r="C59" s="7"/>
      <c r="D59" s="7">
        <f>1</f>
        <v>1</v>
      </c>
      <c r="E59" s="7"/>
      <c r="F59" s="7"/>
    </row>
    <row r="60" spans="1:6" ht="26.5" customHeight="1">
      <c r="A60" s="18"/>
      <c r="B60" s="18" t="s">
        <v>244</v>
      </c>
      <c r="C60" s="18"/>
      <c r="D60" s="18"/>
      <c r="E60" s="18"/>
      <c r="F60" s="18"/>
    </row>
    <row r="61" spans="1:6" ht="24">
      <c r="A61" s="125">
        <v>1</v>
      </c>
      <c r="B61" s="138" t="s">
        <v>245</v>
      </c>
      <c r="C61" s="127">
        <f>1+1+1+1+1+1+1+1+1+1+1+1+1</f>
        <v>13</v>
      </c>
      <c r="D61" s="127">
        <f>1+1+1+1+1+1+1+1+1+1</f>
        <v>10</v>
      </c>
      <c r="E61" s="127">
        <f>1</f>
        <v>1</v>
      </c>
      <c r="F61" s="129"/>
    </row>
    <row r="62" spans="1:6" ht="24">
      <c r="A62" s="125">
        <v>2</v>
      </c>
      <c r="B62" s="140" t="s">
        <v>246</v>
      </c>
      <c r="C62" s="127">
        <f>1+1+1+1+1+1+1+1+1+1</f>
        <v>10</v>
      </c>
      <c r="D62" s="127">
        <f>1+1+1+1+1+1+1+1+1+1+1+1+1</f>
        <v>13</v>
      </c>
      <c r="E62" s="127">
        <f>1</f>
        <v>1</v>
      </c>
      <c r="F62" s="129"/>
    </row>
    <row r="63" spans="1:6" ht="24">
      <c r="A63" s="125">
        <v>3</v>
      </c>
      <c r="B63" s="140" t="s">
        <v>247</v>
      </c>
      <c r="C63" s="126">
        <f>1+1+1+1+1+1+1</f>
        <v>7</v>
      </c>
      <c r="D63" s="126">
        <f>1+1+1+1+1+1+1+1+1+1+1+1+1+1</f>
        <v>14</v>
      </c>
      <c r="E63" s="126">
        <f>1+1+1</f>
        <v>3</v>
      </c>
      <c r="F63" s="129"/>
    </row>
    <row r="64" spans="1:6" ht="24">
      <c r="A64" s="125">
        <v>4</v>
      </c>
      <c r="B64" s="126" t="s">
        <v>248</v>
      </c>
      <c r="C64" s="126">
        <f>1</f>
        <v>1</v>
      </c>
      <c r="D64" s="126"/>
      <c r="E64" s="126"/>
      <c r="F64" s="129"/>
    </row>
    <row r="65" spans="1:6" ht="24">
      <c r="A65" s="125">
        <v>5</v>
      </c>
      <c r="B65" s="126" t="s">
        <v>249</v>
      </c>
      <c r="C65" s="126">
        <f>1</f>
        <v>1</v>
      </c>
      <c r="D65" s="126"/>
      <c r="E65" s="126"/>
      <c r="F65" s="129"/>
    </row>
    <row r="66" spans="1:6" ht="24">
      <c r="A66" s="125">
        <v>6</v>
      </c>
      <c r="B66" s="126" t="s">
        <v>250</v>
      </c>
      <c r="C66" s="126">
        <f>1</f>
        <v>1</v>
      </c>
      <c r="D66" s="126"/>
      <c r="E66" s="126"/>
      <c r="F66" s="129"/>
    </row>
    <row r="67" spans="1:6" ht="24">
      <c r="A67" s="125">
        <v>7</v>
      </c>
      <c r="B67" s="126" t="s">
        <v>251</v>
      </c>
      <c r="C67" s="7">
        <f>1</f>
        <v>1</v>
      </c>
      <c r="D67" s="7"/>
      <c r="E67" s="7"/>
      <c r="F67" s="7"/>
    </row>
    <row r="68" spans="1:6" ht="24">
      <c r="A68" s="125">
        <v>8</v>
      </c>
      <c r="B68" s="126" t="s">
        <v>252</v>
      </c>
      <c r="C68" s="126">
        <f>1</f>
        <v>1</v>
      </c>
      <c r="D68" s="7"/>
      <c r="E68" s="7"/>
      <c r="F68" s="7"/>
    </row>
    <row r="69" spans="1:6" ht="24">
      <c r="A69" s="125">
        <v>9</v>
      </c>
      <c r="B69" s="126" t="s">
        <v>253</v>
      </c>
      <c r="C69" s="126">
        <f>1</f>
        <v>1</v>
      </c>
      <c r="D69" s="7"/>
      <c r="E69" s="7"/>
      <c r="F69" s="7"/>
    </row>
    <row r="70" spans="1:6" ht="24">
      <c r="A70" s="125">
        <v>10</v>
      </c>
      <c r="B70" s="126" t="s">
        <v>254</v>
      </c>
      <c r="C70" s="7"/>
      <c r="D70" s="7">
        <f>1</f>
        <v>1</v>
      </c>
      <c r="E70" s="7"/>
      <c r="F70" s="7"/>
    </row>
    <row r="71" spans="1:6" ht="24">
      <c r="A71" s="125">
        <v>11</v>
      </c>
      <c r="B71" s="126" t="s">
        <v>255</v>
      </c>
      <c r="C71" s="126">
        <f>1</f>
        <v>1</v>
      </c>
      <c r="D71" s="7"/>
      <c r="E71" s="7"/>
      <c r="F71" s="7"/>
    </row>
  </sheetData>
  <mergeCells count="2">
    <mergeCell ref="A4:A6"/>
    <mergeCell ref="B4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05"/>
  <sheetViews>
    <sheetView tabSelected="1" topLeftCell="A254" zoomScale="55" zoomScaleNormal="55" workbookViewId="0">
      <selection activeCell="N265" sqref="N265"/>
    </sheetView>
  </sheetViews>
  <sheetFormatPr defaultRowHeight="14.5"/>
  <cols>
    <col min="1" max="1" width="7.6328125" customWidth="1"/>
    <col min="2" max="2" width="33.36328125" customWidth="1"/>
    <col min="3" max="3" width="38.453125" customWidth="1"/>
    <col min="6" max="7" width="8.7265625" customWidth="1"/>
    <col min="9" max="9" width="11.6328125" customWidth="1"/>
    <col min="10" max="16" width="10.63281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23" t="s">
        <v>11</v>
      </c>
      <c r="B4" s="95"/>
      <c r="C4" s="96"/>
      <c r="D4" s="96"/>
      <c r="E4" s="96"/>
      <c r="F4" s="96"/>
      <c r="G4" s="97"/>
    </row>
    <row r="5" spans="1:17">
      <c r="A5" s="23" t="s">
        <v>12</v>
      </c>
      <c r="B5" s="95" t="s">
        <v>139</v>
      </c>
      <c r="C5" s="96"/>
      <c r="D5" s="96"/>
      <c r="E5" s="96"/>
      <c r="F5" s="96"/>
      <c r="G5" s="97"/>
    </row>
    <row r="6" spans="1:17">
      <c r="A6" s="23" t="s">
        <v>111</v>
      </c>
      <c r="B6" s="95"/>
      <c r="C6" s="96"/>
      <c r="D6" s="96"/>
      <c r="E6" s="96"/>
      <c r="F6" s="96"/>
      <c r="G6" s="97"/>
    </row>
    <row r="7" spans="1:17">
      <c r="A7" s="24" t="s">
        <v>109</v>
      </c>
      <c r="B7" s="147" t="s">
        <v>110</v>
      </c>
      <c r="C7" s="148"/>
      <c r="D7" s="148"/>
      <c r="E7" s="148"/>
      <c r="F7" s="148"/>
      <c r="G7" s="149"/>
    </row>
    <row r="8" spans="1:17" ht="65.5" customHeight="1">
      <c r="A8" s="25" t="s">
        <v>112</v>
      </c>
      <c r="B8" s="141" t="s">
        <v>116</v>
      </c>
      <c r="C8" s="142"/>
      <c r="D8" s="142"/>
      <c r="E8" s="142"/>
      <c r="F8" s="142"/>
      <c r="G8" s="143"/>
      <c r="I8" s="16"/>
      <c r="J8" s="16"/>
      <c r="K8" s="16"/>
      <c r="L8" s="16"/>
      <c r="M8" s="16"/>
      <c r="N8" s="16"/>
      <c r="O8" s="16"/>
      <c r="P8" s="16"/>
    </row>
    <row r="9" spans="1:17" ht="64.5" customHeight="1">
      <c r="A9" s="26" t="s">
        <v>113</v>
      </c>
      <c r="B9" s="141" t="s">
        <v>117</v>
      </c>
      <c r="C9" s="142"/>
      <c r="D9" s="142"/>
      <c r="E9" s="142"/>
      <c r="F9" s="142"/>
      <c r="G9" s="143"/>
    </row>
    <row r="10" spans="1:17" ht="65" customHeight="1">
      <c r="A10" s="26" t="s">
        <v>114</v>
      </c>
      <c r="B10" s="141" t="s">
        <v>118</v>
      </c>
      <c r="C10" s="142"/>
      <c r="D10" s="142"/>
      <c r="E10" s="142"/>
      <c r="F10" s="142"/>
      <c r="G10" s="143"/>
    </row>
    <row r="12" spans="1:17" ht="58">
      <c r="J12" s="17" t="s">
        <v>159</v>
      </c>
      <c r="K12" s="17" t="s">
        <v>160</v>
      </c>
      <c r="L12" s="17" t="s">
        <v>161</v>
      </c>
      <c r="M12" s="17" t="s">
        <v>162</v>
      </c>
      <c r="N12" s="17" t="s">
        <v>132</v>
      </c>
      <c r="O12" s="17" t="s">
        <v>163</v>
      </c>
      <c r="P12" s="43" t="s">
        <v>164</v>
      </c>
    </row>
    <row r="13" spans="1:17">
      <c r="I13" s="7" t="s">
        <v>115</v>
      </c>
      <c r="J13" s="7">
        <v>10</v>
      </c>
      <c r="K13" s="7">
        <v>5</v>
      </c>
      <c r="L13" s="7">
        <v>0</v>
      </c>
      <c r="M13" s="7">
        <v>10</v>
      </c>
      <c r="N13" s="7">
        <v>10</v>
      </c>
      <c r="O13" s="7">
        <v>0</v>
      </c>
      <c r="P13" s="7">
        <f>SUM(J13:O13)</f>
        <v>35</v>
      </c>
      <c r="Q13" s="27"/>
    </row>
    <row r="14" spans="1:17">
      <c r="I14" s="7" t="s">
        <v>119</v>
      </c>
      <c r="J14" s="7">
        <v>20</v>
      </c>
      <c r="K14" s="7">
        <v>10</v>
      </c>
      <c r="L14" s="7">
        <v>10</v>
      </c>
      <c r="M14" s="7">
        <v>20</v>
      </c>
      <c r="N14" s="7">
        <v>15</v>
      </c>
      <c r="O14" s="7">
        <v>10</v>
      </c>
      <c r="P14" s="18">
        <f t="shared" ref="P14:P24" si="0">SUM(J14:O14)</f>
        <v>85</v>
      </c>
      <c r="Q14" s="27" t="s">
        <v>130</v>
      </c>
    </row>
    <row r="15" spans="1:17">
      <c r="I15" s="7" t="s">
        <v>120</v>
      </c>
      <c r="J15" s="7">
        <v>25</v>
      </c>
      <c r="K15" s="7">
        <v>15</v>
      </c>
      <c r="L15" s="7">
        <v>5</v>
      </c>
      <c r="M15" s="7">
        <v>20</v>
      </c>
      <c r="N15" s="7">
        <v>15</v>
      </c>
      <c r="O15" s="7">
        <v>5</v>
      </c>
      <c r="P15" s="18">
        <f t="shared" si="0"/>
        <v>85</v>
      </c>
      <c r="Q15" s="27" t="s">
        <v>130</v>
      </c>
    </row>
    <row r="16" spans="1:17" ht="13" customHeight="1">
      <c r="I16" s="7" t="s">
        <v>121</v>
      </c>
      <c r="J16" s="7">
        <v>5</v>
      </c>
      <c r="K16" s="7">
        <v>10</v>
      </c>
      <c r="L16" s="7">
        <v>5</v>
      </c>
      <c r="M16" s="7">
        <v>20</v>
      </c>
      <c r="N16" s="7">
        <v>10</v>
      </c>
      <c r="O16" s="7">
        <v>5</v>
      </c>
      <c r="P16" s="7">
        <f t="shared" si="0"/>
        <v>55</v>
      </c>
    </row>
    <row r="17" spans="1:17" ht="14.5" customHeight="1">
      <c r="I17" s="7" t="s">
        <v>122</v>
      </c>
      <c r="J17" s="7">
        <v>0</v>
      </c>
      <c r="K17" s="7">
        <v>0</v>
      </c>
      <c r="L17" s="7">
        <v>5</v>
      </c>
      <c r="M17" s="7">
        <v>15</v>
      </c>
      <c r="N17" s="7">
        <v>0</v>
      </c>
      <c r="O17" s="7">
        <v>0</v>
      </c>
      <c r="P17" s="7">
        <f t="shared" si="0"/>
        <v>20</v>
      </c>
      <c r="Q17" s="27"/>
    </row>
    <row r="18" spans="1:17" ht="14.5" customHeight="1">
      <c r="I18" s="7" t="s">
        <v>123</v>
      </c>
      <c r="J18" s="7">
        <v>20</v>
      </c>
      <c r="K18" s="7">
        <v>15</v>
      </c>
      <c r="L18" s="7">
        <v>10</v>
      </c>
      <c r="M18" s="7">
        <v>10</v>
      </c>
      <c r="N18" s="7">
        <v>0</v>
      </c>
      <c r="O18" s="7">
        <v>0</v>
      </c>
      <c r="P18" s="7">
        <f t="shared" si="0"/>
        <v>55</v>
      </c>
    </row>
    <row r="19" spans="1:17">
      <c r="I19" s="7" t="s">
        <v>124</v>
      </c>
      <c r="J19" s="7">
        <v>15</v>
      </c>
      <c r="K19" s="7">
        <v>15</v>
      </c>
      <c r="L19" s="7">
        <v>15</v>
      </c>
      <c r="M19" s="7">
        <v>20</v>
      </c>
      <c r="N19" s="7">
        <v>0</v>
      </c>
      <c r="O19" s="7">
        <v>0</v>
      </c>
      <c r="P19" s="7">
        <f t="shared" si="0"/>
        <v>65</v>
      </c>
      <c r="Q19" s="27"/>
    </row>
    <row r="20" spans="1:17">
      <c r="I20" s="7" t="s">
        <v>125</v>
      </c>
      <c r="J20" s="7">
        <v>15</v>
      </c>
      <c r="K20" s="7">
        <v>15</v>
      </c>
      <c r="L20" s="7">
        <v>15</v>
      </c>
      <c r="M20" s="7">
        <v>0</v>
      </c>
      <c r="N20" s="7">
        <v>5</v>
      </c>
      <c r="O20" s="7">
        <v>0</v>
      </c>
      <c r="P20" s="7">
        <f t="shared" si="0"/>
        <v>50</v>
      </c>
    </row>
    <row r="21" spans="1:17">
      <c r="I21" s="7" t="s">
        <v>126</v>
      </c>
      <c r="J21" s="7">
        <v>10</v>
      </c>
      <c r="K21" s="7">
        <v>10</v>
      </c>
      <c r="L21" s="7">
        <v>15</v>
      </c>
      <c r="M21" s="7">
        <v>20</v>
      </c>
      <c r="N21" s="7">
        <v>10</v>
      </c>
      <c r="O21" s="7">
        <v>10</v>
      </c>
      <c r="P21" s="18">
        <f t="shared" si="0"/>
        <v>75</v>
      </c>
      <c r="Q21" s="27" t="s">
        <v>130</v>
      </c>
    </row>
    <row r="22" spans="1:17">
      <c r="I22" s="7" t="s">
        <v>127</v>
      </c>
      <c r="J22" s="7">
        <v>20</v>
      </c>
      <c r="K22" s="7">
        <v>0</v>
      </c>
      <c r="L22" s="7">
        <v>0</v>
      </c>
      <c r="M22" s="7">
        <v>5</v>
      </c>
      <c r="N22" s="7">
        <v>15</v>
      </c>
      <c r="O22" s="7">
        <v>10</v>
      </c>
      <c r="P22" s="7">
        <f t="shared" si="0"/>
        <v>50</v>
      </c>
    </row>
    <row r="23" spans="1:17">
      <c r="I23" s="7" t="s">
        <v>128</v>
      </c>
      <c r="J23" s="7">
        <v>5</v>
      </c>
      <c r="K23" s="7">
        <v>0</v>
      </c>
      <c r="L23" s="7">
        <v>10</v>
      </c>
      <c r="M23" s="7">
        <v>10</v>
      </c>
      <c r="N23" s="7">
        <v>15</v>
      </c>
      <c r="O23" s="7">
        <v>10</v>
      </c>
      <c r="P23" s="7">
        <f t="shared" si="0"/>
        <v>50</v>
      </c>
    </row>
    <row r="24" spans="1:17">
      <c r="I24" s="7" t="s">
        <v>129</v>
      </c>
      <c r="J24" s="7">
        <v>0</v>
      </c>
      <c r="K24" s="7">
        <v>15</v>
      </c>
      <c r="L24" s="7">
        <v>15</v>
      </c>
      <c r="M24" s="7">
        <v>5</v>
      </c>
      <c r="N24" s="7">
        <v>15</v>
      </c>
      <c r="O24" s="7">
        <v>10</v>
      </c>
      <c r="P24" s="7">
        <f t="shared" si="0"/>
        <v>60</v>
      </c>
    </row>
    <row r="26" spans="1:17">
      <c r="A26" s="19" t="s">
        <v>11</v>
      </c>
      <c r="B26" s="92"/>
      <c r="C26" s="93"/>
      <c r="D26" s="93"/>
      <c r="E26" s="93"/>
      <c r="F26" s="93"/>
      <c r="G26" s="94"/>
    </row>
    <row r="27" spans="1:17">
      <c r="A27" s="19" t="s">
        <v>12</v>
      </c>
      <c r="B27" s="92" t="str">
        <f>B5</f>
        <v>xxx, yyy, zzz, aaa, bbb, ccc</v>
      </c>
      <c r="C27" s="93"/>
      <c r="D27" s="93"/>
      <c r="E27" s="93"/>
      <c r="F27" s="93"/>
      <c r="G27" s="94"/>
    </row>
    <row r="28" spans="1:17">
      <c r="A28" s="19" t="s">
        <v>111</v>
      </c>
      <c r="B28" s="92"/>
      <c r="C28" s="93"/>
      <c r="D28" s="93"/>
      <c r="E28" s="93"/>
      <c r="F28" s="93"/>
      <c r="G28" s="94"/>
    </row>
    <row r="29" spans="1:17">
      <c r="A29" s="20" t="s">
        <v>109</v>
      </c>
      <c r="B29" s="144" t="s">
        <v>110</v>
      </c>
      <c r="C29" s="145"/>
      <c r="D29" s="145"/>
      <c r="E29" s="145"/>
      <c r="F29" s="145"/>
      <c r="G29" s="146"/>
    </row>
    <row r="30" spans="1:17" ht="59" customHeight="1">
      <c r="A30" s="21" t="s">
        <v>112</v>
      </c>
      <c r="B30" s="141" t="s">
        <v>131</v>
      </c>
      <c r="C30" s="142"/>
      <c r="D30" s="142"/>
      <c r="E30" s="142"/>
      <c r="F30" s="142"/>
      <c r="G30" s="143"/>
    </row>
    <row r="31" spans="1:17" ht="68" customHeight="1">
      <c r="A31" s="22" t="s">
        <v>113</v>
      </c>
      <c r="B31" s="141"/>
      <c r="C31" s="142"/>
      <c r="D31" s="142"/>
      <c r="E31" s="142"/>
      <c r="F31" s="142"/>
      <c r="G31" s="143"/>
    </row>
    <row r="32" spans="1:17" ht="64.5" customHeight="1">
      <c r="A32" s="22" t="s">
        <v>114</v>
      </c>
      <c r="B32" s="141" t="s">
        <v>126</v>
      </c>
      <c r="C32" s="142"/>
      <c r="D32" s="142"/>
      <c r="E32" s="142"/>
      <c r="F32" s="142"/>
      <c r="G32" s="143"/>
    </row>
    <row r="33" spans="1:10" ht="15" thickBot="1"/>
    <row r="34" spans="1:10" ht="84.5" thickBot="1">
      <c r="A34" s="150" t="s">
        <v>256</v>
      </c>
      <c r="B34" s="151" t="s">
        <v>257</v>
      </c>
      <c r="C34" s="151" t="s">
        <v>258</v>
      </c>
      <c r="D34" s="151" t="s">
        <v>259</v>
      </c>
      <c r="E34" s="151" t="s">
        <v>260</v>
      </c>
      <c r="F34" s="151" t="s">
        <v>261</v>
      </c>
      <c r="G34" s="151" t="s">
        <v>262</v>
      </c>
      <c r="H34" s="151" t="s">
        <v>132</v>
      </c>
      <c r="I34" s="151" t="s">
        <v>263</v>
      </c>
      <c r="J34" s="152" t="s">
        <v>264</v>
      </c>
    </row>
    <row r="35" spans="1:10" ht="21">
      <c r="A35" s="178" t="s">
        <v>265</v>
      </c>
      <c r="B35" s="179"/>
      <c r="C35" s="179"/>
      <c r="D35" s="179"/>
      <c r="E35" s="179"/>
      <c r="F35" s="179"/>
      <c r="G35" s="179"/>
      <c r="H35" s="179"/>
      <c r="I35" s="180"/>
      <c r="J35" s="153"/>
    </row>
    <row r="36" spans="1:10" ht="21">
      <c r="A36" s="154" t="s">
        <v>266</v>
      </c>
      <c r="B36" s="155"/>
      <c r="C36" s="155"/>
      <c r="D36" s="155"/>
      <c r="E36" s="155"/>
      <c r="F36" s="155"/>
      <c r="G36" s="155"/>
      <c r="H36" s="155"/>
      <c r="I36" s="156"/>
      <c r="J36" s="153"/>
    </row>
    <row r="37" spans="1:10" ht="21">
      <c r="A37" s="154" t="s">
        <v>267</v>
      </c>
      <c r="B37" s="155"/>
      <c r="C37" s="155"/>
      <c r="D37" s="155"/>
      <c r="E37" s="155"/>
      <c r="F37" s="155"/>
      <c r="G37" s="155"/>
      <c r="H37" s="155"/>
      <c r="I37" s="156"/>
      <c r="J37" s="153"/>
    </row>
    <row r="38" spans="1:10" ht="21.5" thickBot="1">
      <c r="A38" s="157" t="s">
        <v>268</v>
      </c>
      <c r="B38" s="158"/>
      <c r="C38" s="158"/>
      <c r="D38" s="158"/>
      <c r="E38" s="158"/>
      <c r="F38" s="158"/>
      <c r="G38" s="158"/>
      <c r="H38" s="158"/>
      <c r="I38" s="159"/>
      <c r="J38" s="153"/>
    </row>
    <row r="39" spans="1:10" ht="21.5" thickBot="1">
      <c r="A39" s="160"/>
      <c r="B39" s="161" t="s">
        <v>269</v>
      </c>
      <c r="C39" s="162"/>
      <c r="D39" s="162"/>
      <c r="E39" s="162"/>
      <c r="F39" s="162"/>
      <c r="G39" s="162"/>
      <c r="H39" s="162"/>
      <c r="I39" s="163"/>
      <c r="J39" s="153"/>
    </row>
    <row r="40" spans="1:10" ht="21">
      <c r="A40" s="164"/>
      <c r="B40" s="164" t="s">
        <v>270</v>
      </c>
      <c r="C40" s="165" t="s">
        <v>271</v>
      </c>
      <c r="D40" s="164">
        <v>25</v>
      </c>
      <c r="E40" s="164">
        <v>15</v>
      </c>
      <c r="F40" s="164">
        <v>15</v>
      </c>
      <c r="G40" s="164">
        <v>20</v>
      </c>
      <c r="H40" s="164">
        <v>15</v>
      </c>
      <c r="I40" s="164">
        <v>10</v>
      </c>
      <c r="J40" s="166">
        <f>D40+E40+F40+G40+H40</f>
        <v>90</v>
      </c>
    </row>
    <row r="41" spans="1:10" ht="21">
      <c r="A41" s="167"/>
      <c r="B41" s="167"/>
      <c r="C41" s="165" t="s">
        <v>272</v>
      </c>
      <c r="D41" s="167"/>
      <c r="E41" s="167"/>
      <c r="F41" s="167"/>
      <c r="G41" s="167"/>
      <c r="H41" s="167"/>
      <c r="I41" s="167"/>
      <c r="J41" s="166"/>
    </row>
    <row r="42" spans="1:10" ht="21">
      <c r="A42" s="167"/>
      <c r="B42" s="167"/>
      <c r="C42" s="165" t="s">
        <v>273</v>
      </c>
      <c r="D42" s="167"/>
      <c r="E42" s="167"/>
      <c r="F42" s="167"/>
      <c r="G42" s="167"/>
      <c r="H42" s="167"/>
      <c r="I42" s="167"/>
      <c r="J42" s="166"/>
    </row>
    <row r="43" spans="1:10" ht="21">
      <c r="A43" s="167"/>
      <c r="B43" s="167"/>
      <c r="C43" s="165" t="s">
        <v>274</v>
      </c>
      <c r="D43" s="167"/>
      <c r="E43" s="167"/>
      <c r="F43" s="167"/>
      <c r="G43" s="167"/>
      <c r="H43" s="167"/>
      <c r="I43" s="167"/>
      <c r="J43" s="166"/>
    </row>
    <row r="44" spans="1:10" ht="21.5" thickBot="1">
      <c r="A44" s="168"/>
      <c r="B44" s="168"/>
      <c r="C44" s="169" t="s">
        <v>275</v>
      </c>
      <c r="D44" s="168"/>
      <c r="E44" s="168"/>
      <c r="F44" s="168"/>
      <c r="G44" s="168"/>
      <c r="H44" s="168"/>
      <c r="I44" s="168"/>
      <c r="J44" s="166"/>
    </row>
    <row r="45" spans="1:10" ht="409.6" thickBot="1">
      <c r="A45" s="160"/>
      <c r="B45" s="169" t="s">
        <v>276</v>
      </c>
      <c r="C45" s="170" t="s">
        <v>277</v>
      </c>
      <c r="D45" s="171">
        <v>20</v>
      </c>
      <c r="E45" s="171">
        <v>10</v>
      </c>
      <c r="F45" s="171">
        <v>15</v>
      </c>
      <c r="G45" s="171">
        <v>20</v>
      </c>
      <c r="H45" s="171">
        <v>10</v>
      </c>
      <c r="I45" s="171"/>
      <c r="J45" s="172">
        <f>D45+E45+F45+G45+H45</f>
        <v>75</v>
      </c>
    </row>
    <row r="46" spans="1:10" ht="21.5" thickBot="1">
      <c r="A46" s="160"/>
      <c r="B46" s="169" t="s">
        <v>278</v>
      </c>
      <c r="C46" s="169"/>
      <c r="D46" s="171">
        <v>15</v>
      </c>
      <c r="E46" s="171">
        <v>10</v>
      </c>
      <c r="F46" s="171">
        <v>10</v>
      </c>
      <c r="G46" s="171">
        <v>10</v>
      </c>
      <c r="H46" s="171">
        <v>10</v>
      </c>
      <c r="I46" s="171">
        <v>0</v>
      </c>
      <c r="J46" s="153">
        <f>D46+E46+F46+G46+H46+I46</f>
        <v>55</v>
      </c>
    </row>
    <row r="47" spans="1:10" ht="21.5" thickBot="1">
      <c r="A47" s="160"/>
      <c r="B47" s="161" t="s">
        <v>279</v>
      </c>
      <c r="C47" s="162"/>
      <c r="D47" s="162"/>
      <c r="E47" s="162"/>
      <c r="F47" s="162"/>
      <c r="G47" s="162"/>
      <c r="H47" s="162"/>
      <c r="I47" s="163"/>
      <c r="J47" s="153"/>
    </row>
    <row r="48" spans="1:10" ht="21">
      <c r="A48" s="173"/>
      <c r="B48" s="164" t="s">
        <v>280</v>
      </c>
      <c r="C48" s="165" t="s">
        <v>281</v>
      </c>
      <c r="D48" s="173">
        <v>20</v>
      </c>
      <c r="E48" s="173">
        <v>15</v>
      </c>
      <c r="F48" s="173">
        <v>15</v>
      </c>
      <c r="G48" s="173">
        <v>20</v>
      </c>
      <c r="H48" s="173">
        <v>10</v>
      </c>
      <c r="I48" s="173">
        <v>10</v>
      </c>
      <c r="J48" s="166">
        <f>D48+E48+F48+G48+H48</f>
        <v>80</v>
      </c>
    </row>
    <row r="49" spans="1:10" ht="21">
      <c r="A49" s="174"/>
      <c r="B49" s="167"/>
      <c r="C49" s="165" t="s">
        <v>282</v>
      </c>
      <c r="D49" s="174"/>
      <c r="E49" s="174"/>
      <c r="F49" s="174"/>
      <c r="G49" s="174"/>
      <c r="H49" s="174"/>
      <c r="I49" s="174"/>
      <c r="J49" s="166"/>
    </row>
    <row r="50" spans="1:10" ht="21">
      <c r="A50" s="174"/>
      <c r="B50" s="167"/>
      <c r="C50" s="165" t="s">
        <v>283</v>
      </c>
      <c r="D50" s="174"/>
      <c r="E50" s="174"/>
      <c r="F50" s="174"/>
      <c r="G50" s="174"/>
      <c r="H50" s="174"/>
      <c r="I50" s="174"/>
      <c r="J50" s="166"/>
    </row>
    <row r="51" spans="1:10" ht="21">
      <c r="A51" s="174"/>
      <c r="B51" s="167"/>
      <c r="C51" s="165" t="s">
        <v>284</v>
      </c>
      <c r="D51" s="174"/>
      <c r="E51" s="174"/>
      <c r="F51" s="174"/>
      <c r="G51" s="174"/>
      <c r="H51" s="174"/>
      <c r="I51" s="174"/>
      <c r="J51" s="166"/>
    </row>
    <row r="52" spans="1:10" ht="21">
      <c r="A52" s="174"/>
      <c r="B52" s="167"/>
      <c r="C52" s="165" t="s">
        <v>285</v>
      </c>
      <c r="D52" s="174"/>
      <c r="E52" s="174"/>
      <c r="F52" s="174"/>
      <c r="G52" s="174"/>
      <c r="H52" s="174"/>
      <c r="I52" s="174"/>
      <c r="J52" s="166"/>
    </row>
    <row r="53" spans="1:10" ht="21.5" thickBot="1">
      <c r="A53" s="175"/>
      <c r="B53" s="168"/>
      <c r="C53" s="169" t="s">
        <v>286</v>
      </c>
      <c r="D53" s="175"/>
      <c r="E53" s="175"/>
      <c r="F53" s="175"/>
      <c r="G53" s="175"/>
      <c r="H53" s="175"/>
      <c r="I53" s="175"/>
      <c r="J53" s="166"/>
    </row>
    <row r="54" spans="1:10" ht="24.5">
      <c r="A54" s="173"/>
      <c r="B54" s="164" t="s">
        <v>287</v>
      </c>
      <c r="C54" s="165" t="s">
        <v>288</v>
      </c>
      <c r="D54" s="173">
        <v>20</v>
      </c>
      <c r="E54" s="173">
        <v>15</v>
      </c>
      <c r="F54" s="173">
        <v>15</v>
      </c>
      <c r="G54" s="173">
        <v>20</v>
      </c>
      <c r="H54" s="173">
        <v>10</v>
      </c>
      <c r="I54" s="173">
        <v>10</v>
      </c>
      <c r="J54" s="166">
        <f>D54+E54+F54+G54+H54</f>
        <v>80</v>
      </c>
    </row>
    <row r="55" spans="1:10" ht="21">
      <c r="A55" s="174"/>
      <c r="B55" s="167"/>
      <c r="C55" s="165" t="s">
        <v>289</v>
      </c>
      <c r="D55" s="174"/>
      <c r="E55" s="174"/>
      <c r="F55" s="174"/>
      <c r="G55" s="174"/>
      <c r="H55" s="174"/>
      <c r="I55" s="174"/>
      <c r="J55" s="166"/>
    </row>
    <row r="56" spans="1:10" ht="21.5" thickBot="1">
      <c r="A56" s="175"/>
      <c r="B56" s="168"/>
      <c r="C56" s="169" t="s">
        <v>290</v>
      </c>
      <c r="D56" s="175"/>
      <c r="E56" s="175"/>
      <c r="F56" s="175"/>
      <c r="G56" s="175"/>
      <c r="H56" s="175"/>
      <c r="I56" s="175"/>
      <c r="J56" s="166"/>
    </row>
    <row r="57" spans="1:10" ht="24.5">
      <c r="A57" s="173"/>
      <c r="B57" s="164" t="s">
        <v>291</v>
      </c>
      <c r="C57" s="165" t="s">
        <v>292</v>
      </c>
      <c r="D57" s="173">
        <v>25</v>
      </c>
      <c r="E57" s="173">
        <v>15</v>
      </c>
      <c r="F57" s="173">
        <v>15</v>
      </c>
      <c r="G57" s="173">
        <v>20</v>
      </c>
      <c r="H57" s="173">
        <v>15</v>
      </c>
      <c r="I57" s="173">
        <v>10</v>
      </c>
      <c r="J57" s="166">
        <f>D57+E57+F57+G57+H57</f>
        <v>90</v>
      </c>
    </row>
    <row r="58" spans="1:10" ht="21.5" thickBot="1">
      <c r="A58" s="175"/>
      <c r="B58" s="168"/>
      <c r="C58" s="169" t="s">
        <v>293</v>
      </c>
      <c r="D58" s="175"/>
      <c r="E58" s="175"/>
      <c r="F58" s="175"/>
      <c r="G58" s="175"/>
      <c r="H58" s="175"/>
      <c r="I58" s="175"/>
      <c r="J58" s="166"/>
    </row>
    <row r="59" spans="1:10" ht="21.5" thickBot="1">
      <c r="A59" s="160"/>
      <c r="B59" s="169" t="s">
        <v>294</v>
      </c>
      <c r="C59" s="171"/>
      <c r="D59" s="171">
        <v>20</v>
      </c>
      <c r="E59" s="171">
        <v>15</v>
      </c>
      <c r="F59" s="171">
        <v>15</v>
      </c>
      <c r="G59" s="171">
        <v>10</v>
      </c>
      <c r="H59" s="171">
        <v>10</v>
      </c>
      <c r="I59" s="171">
        <v>0</v>
      </c>
      <c r="J59" s="153">
        <f>D59+E59+F59+G59+H59+I59</f>
        <v>70</v>
      </c>
    </row>
    <row r="60" spans="1:10" ht="21.5" thickBot="1">
      <c r="A60" s="160"/>
      <c r="B60" s="161" t="s">
        <v>295</v>
      </c>
      <c r="C60" s="162"/>
      <c r="D60" s="162"/>
      <c r="E60" s="162"/>
      <c r="F60" s="162"/>
      <c r="G60" s="162"/>
      <c r="H60" s="162"/>
      <c r="I60" s="163"/>
      <c r="J60" s="153"/>
    </row>
    <row r="61" spans="1:10" ht="21.5" thickBot="1">
      <c r="A61" s="160"/>
      <c r="B61" s="169" t="s">
        <v>296</v>
      </c>
      <c r="C61" s="171"/>
      <c r="D61" s="171">
        <v>20</v>
      </c>
      <c r="E61" s="171">
        <v>15</v>
      </c>
      <c r="F61" s="171">
        <v>15</v>
      </c>
      <c r="G61" s="171">
        <v>20</v>
      </c>
      <c r="H61" s="171">
        <v>10</v>
      </c>
      <c r="I61" s="171">
        <v>0</v>
      </c>
      <c r="J61" s="153">
        <f>D61+E61+F61+G61+H61+I61</f>
        <v>80</v>
      </c>
    </row>
    <row r="62" spans="1:10" ht="21">
      <c r="A62" s="173"/>
      <c r="B62" s="164" t="s">
        <v>297</v>
      </c>
      <c r="C62" s="165" t="s">
        <v>281</v>
      </c>
      <c r="D62" s="173">
        <v>25</v>
      </c>
      <c r="E62" s="173">
        <v>15</v>
      </c>
      <c r="F62" s="173">
        <v>15</v>
      </c>
      <c r="G62" s="173">
        <v>20</v>
      </c>
      <c r="H62" s="173">
        <v>10</v>
      </c>
      <c r="I62" s="173">
        <v>10</v>
      </c>
      <c r="J62" s="166"/>
    </row>
    <row r="63" spans="1:10" ht="21">
      <c r="A63" s="174"/>
      <c r="B63" s="167"/>
      <c r="C63" s="165" t="s">
        <v>298</v>
      </c>
      <c r="D63" s="174"/>
      <c r="E63" s="174"/>
      <c r="F63" s="174"/>
      <c r="G63" s="174"/>
      <c r="H63" s="174"/>
      <c r="I63" s="174"/>
      <c r="J63" s="166"/>
    </row>
    <row r="64" spans="1:10" ht="21">
      <c r="A64" s="174"/>
      <c r="B64" s="167"/>
      <c r="C64" s="165" t="s">
        <v>299</v>
      </c>
      <c r="D64" s="174"/>
      <c r="E64" s="174"/>
      <c r="F64" s="174"/>
      <c r="G64" s="174"/>
      <c r="H64" s="174"/>
      <c r="I64" s="174"/>
      <c r="J64" s="166"/>
    </row>
    <row r="65" spans="1:10" ht="21">
      <c r="A65" s="174"/>
      <c r="B65" s="167"/>
      <c r="C65" s="165" t="s">
        <v>300</v>
      </c>
      <c r="D65" s="174"/>
      <c r="E65" s="174"/>
      <c r="F65" s="174"/>
      <c r="G65" s="174"/>
      <c r="H65" s="174"/>
      <c r="I65" s="174"/>
      <c r="J65" s="166"/>
    </row>
    <row r="66" spans="1:10" ht="21.5" thickBot="1">
      <c r="A66" s="175"/>
      <c r="B66" s="168"/>
      <c r="C66" s="169" t="s">
        <v>301</v>
      </c>
      <c r="D66" s="175"/>
      <c r="E66" s="175"/>
      <c r="F66" s="175"/>
      <c r="G66" s="175"/>
      <c r="H66" s="175"/>
      <c r="I66" s="175"/>
      <c r="J66" s="166"/>
    </row>
    <row r="67" spans="1:10" ht="24.5">
      <c r="A67" s="173"/>
      <c r="B67" s="164" t="s">
        <v>302</v>
      </c>
      <c r="C67" s="165" t="s">
        <v>288</v>
      </c>
      <c r="D67" s="173">
        <v>20</v>
      </c>
      <c r="E67" s="173">
        <v>15</v>
      </c>
      <c r="F67" s="173">
        <v>15</v>
      </c>
      <c r="G67" s="173">
        <v>20</v>
      </c>
      <c r="H67" s="173">
        <v>10</v>
      </c>
      <c r="I67" s="173">
        <v>10</v>
      </c>
      <c r="J67" s="166"/>
    </row>
    <row r="68" spans="1:10" ht="21.5" thickBot="1">
      <c r="A68" s="175"/>
      <c r="B68" s="168"/>
      <c r="C68" s="169" t="s">
        <v>289</v>
      </c>
      <c r="D68" s="175"/>
      <c r="E68" s="175"/>
      <c r="F68" s="175"/>
      <c r="G68" s="175"/>
      <c r="H68" s="175"/>
      <c r="I68" s="175"/>
      <c r="J68" s="166"/>
    </row>
    <row r="69" spans="1:10" ht="21">
      <c r="A69" s="173"/>
      <c r="B69" s="164" t="s">
        <v>303</v>
      </c>
      <c r="C69" s="165" t="s">
        <v>304</v>
      </c>
      <c r="D69" s="173">
        <v>25</v>
      </c>
      <c r="E69" s="173">
        <v>15</v>
      </c>
      <c r="F69" s="173">
        <v>15</v>
      </c>
      <c r="G69" s="173">
        <v>20</v>
      </c>
      <c r="H69" s="173">
        <v>10</v>
      </c>
      <c r="I69" s="173">
        <v>10</v>
      </c>
      <c r="J69" s="166"/>
    </row>
    <row r="70" spans="1:10" ht="21.5" thickBot="1">
      <c r="A70" s="175"/>
      <c r="B70" s="168"/>
      <c r="C70" s="169" t="s">
        <v>305</v>
      </c>
      <c r="D70" s="175"/>
      <c r="E70" s="175"/>
      <c r="F70" s="175"/>
      <c r="G70" s="175"/>
      <c r="H70" s="175"/>
      <c r="I70" s="175"/>
      <c r="J70" s="166"/>
    </row>
    <row r="71" spans="1:10" ht="21.5" thickBot="1">
      <c r="A71" s="160"/>
      <c r="B71" s="169" t="s">
        <v>306</v>
      </c>
      <c r="C71" s="171"/>
      <c r="D71" s="171">
        <v>20</v>
      </c>
      <c r="E71" s="171">
        <v>15</v>
      </c>
      <c r="F71" s="171">
        <v>15</v>
      </c>
      <c r="G71" s="171">
        <v>20</v>
      </c>
      <c r="H71" s="171">
        <v>10</v>
      </c>
      <c r="I71" s="171">
        <v>0</v>
      </c>
      <c r="J71" s="176"/>
    </row>
    <row r="72" spans="1:10" ht="21.5" thickBot="1">
      <c r="A72" s="160"/>
      <c r="B72" s="161" t="s">
        <v>307</v>
      </c>
      <c r="C72" s="162"/>
      <c r="D72" s="162"/>
      <c r="E72" s="162"/>
      <c r="F72" s="162"/>
      <c r="G72" s="162"/>
      <c r="H72" s="162"/>
      <c r="I72" s="163"/>
      <c r="J72" s="153"/>
    </row>
    <row r="73" spans="1:10" ht="21.5" thickBot="1">
      <c r="A73" s="160"/>
      <c r="B73" s="169" t="s">
        <v>308</v>
      </c>
      <c r="C73" s="169" t="s">
        <v>309</v>
      </c>
      <c r="D73" s="171">
        <v>20</v>
      </c>
      <c r="E73" s="171">
        <v>15</v>
      </c>
      <c r="F73" s="171">
        <v>15</v>
      </c>
      <c r="G73" s="171">
        <v>20</v>
      </c>
      <c r="H73" s="171">
        <v>15</v>
      </c>
      <c r="I73" s="171">
        <v>10</v>
      </c>
      <c r="J73" s="153">
        <f>D73+E73+F73+G73+H73+I73</f>
        <v>95</v>
      </c>
    </row>
    <row r="74" spans="1:10" ht="21.5" thickBot="1">
      <c r="A74" s="160"/>
      <c r="B74" s="169" t="s">
        <v>310</v>
      </c>
      <c r="C74" s="169" t="s">
        <v>311</v>
      </c>
      <c r="D74" s="171">
        <v>20</v>
      </c>
      <c r="E74" s="171">
        <v>15</v>
      </c>
      <c r="F74" s="171">
        <v>15</v>
      </c>
      <c r="G74" s="171">
        <v>20</v>
      </c>
      <c r="H74" s="171">
        <v>15</v>
      </c>
      <c r="I74" s="171">
        <v>10</v>
      </c>
      <c r="J74" s="153">
        <f>D74+E74+F74+G74+H74+I74</f>
        <v>95</v>
      </c>
    </row>
    <row r="75" spans="1:10" ht="21.5" thickBot="1">
      <c r="A75" s="160"/>
      <c r="B75" s="169" t="s">
        <v>312</v>
      </c>
      <c r="C75" s="171"/>
      <c r="D75" s="171">
        <v>20</v>
      </c>
      <c r="E75" s="171">
        <v>15</v>
      </c>
      <c r="F75" s="171">
        <v>15</v>
      </c>
      <c r="G75" s="171">
        <v>20</v>
      </c>
      <c r="H75" s="171">
        <v>15</v>
      </c>
      <c r="I75" s="171">
        <v>10</v>
      </c>
      <c r="J75" s="153">
        <f>D75+E75+F75+G75+H75+I75</f>
        <v>95</v>
      </c>
    </row>
    <row r="76" spans="1:10" ht="21.5" thickBot="1">
      <c r="A76" s="177"/>
      <c r="B76" s="161" t="s">
        <v>313</v>
      </c>
      <c r="C76" s="162"/>
      <c r="D76" s="162"/>
      <c r="E76" s="162"/>
      <c r="F76" s="162"/>
      <c r="G76" s="162"/>
      <c r="H76" s="162"/>
      <c r="I76" s="163"/>
      <c r="J76" s="153"/>
    </row>
    <row r="77" spans="1:10" ht="21.5" thickBot="1">
      <c r="A77" s="177"/>
      <c r="B77" s="169" t="s">
        <v>314</v>
      </c>
      <c r="C77" s="169" t="s">
        <v>315</v>
      </c>
      <c r="D77" s="169">
        <v>25</v>
      </c>
      <c r="E77" s="169">
        <v>15</v>
      </c>
      <c r="F77" s="169">
        <v>15</v>
      </c>
      <c r="G77" s="169">
        <v>20</v>
      </c>
      <c r="H77" s="169">
        <v>15</v>
      </c>
      <c r="I77" s="169">
        <v>10</v>
      </c>
      <c r="J77" s="153">
        <f>D77+E77+F77+G77+H77+I77</f>
        <v>100</v>
      </c>
    </row>
    <row r="78" spans="1:10" ht="21.5" thickBot="1">
      <c r="A78" s="177"/>
      <c r="B78" s="169" t="s">
        <v>316</v>
      </c>
      <c r="C78" s="169"/>
      <c r="D78" s="169"/>
      <c r="E78" s="169"/>
      <c r="F78" s="169"/>
      <c r="G78" s="169"/>
      <c r="H78" s="169"/>
      <c r="I78" s="169"/>
      <c r="J78" s="153"/>
    </row>
    <row r="79" spans="1:10" ht="21.5" thickBot="1">
      <c r="A79" s="177"/>
      <c r="B79" s="169" t="s">
        <v>317</v>
      </c>
      <c r="C79" s="169"/>
      <c r="D79" s="169"/>
      <c r="E79" s="169"/>
      <c r="F79" s="169"/>
      <c r="G79" s="169"/>
      <c r="H79" s="169"/>
      <c r="I79" s="169"/>
      <c r="J79" s="153"/>
    </row>
    <row r="80" spans="1:10" ht="21.5" thickBot="1">
      <c r="A80" s="177"/>
      <c r="B80" s="169" t="s">
        <v>318</v>
      </c>
      <c r="C80" s="169"/>
      <c r="D80" s="169"/>
      <c r="E80" s="169"/>
      <c r="F80" s="169"/>
      <c r="G80" s="169"/>
      <c r="H80" s="169"/>
      <c r="I80" s="169"/>
      <c r="J80" s="153"/>
    </row>
    <row r="81" spans="1:10">
      <c r="A81" s="164"/>
      <c r="B81" s="164" t="s">
        <v>319</v>
      </c>
      <c r="C81" s="164" t="s">
        <v>320</v>
      </c>
      <c r="D81" s="164">
        <v>25</v>
      </c>
      <c r="E81" s="164">
        <v>15</v>
      </c>
      <c r="F81" s="164">
        <v>15</v>
      </c>
      <c r="G81" s="164">
        <v>20</v>
      </c>
      <c r="H81" s="164">
        <v>15</v>
      </c>
      <c r="I81" s="164">
        <v>10</v>
      </c>
      <c r="J81" s="166">
        <v>80</v>
      </c>
    </row>
    <row r="82" spans="1:10" ht="15" thickBot="1">
      <c r="A82" s="168"/>
      <c r="B82" s="168"/>
      <c r="C82" s="168"/>
      <c r="D82" s="168"/>
      <c r="E82" s="168"/>
      <c r="F82" s="168"/>
      <c r="G82" s="168"/>
      <c r="H82" s="168"/>
      <c r="I82" s="168"/>
      <c r="J82" s="166"/>
    </row>
    <row r="83" spans="1:10" ht="21.5" thickBot="1">
      <c r="A83" s="177"/>
      <c r="B83" s="169" t="s">
        <v>321</v>
      </c>
      <c r="C83" s="169"/>
      <c r="D83" s="169"/>
      <c r="E83" s="169"/>
      <c r="F83" s="169"/>
      <c r="G83" s="169"/>
      <c r="H83" s="169"/>
      <c r="I83" s="169"/>
      <c r="J83" s="153"/>
    </row>
    <row r="84" spans="1:10" ht="21.5" thickBot="1">
      <c r="A84" s="177"/>
      <c r="B84" s="169" t="s">
        <v>322</v>
      </c>
      <c r="C84" s="169" t="s">
        <v>323</v>
      </c>
      <c r="D84" s="169">
        <v>25</v>
      </c>
      <c r="E84" s="169">
        <v>15</v>
      </c>
      <c r="F84" s="169">
        <v>15</v>
      </c>
      <c r="G84" s="169">
        <v>20</v>
      </c>
      <c r="H84" s="169">
        <v>15</v>
      </c>
      <c r="I84" s="169">
        <v>10</v>
      </c>
      <c r="J84" s="153">
        <f>D84+E84+F84+G84+H84+I84</f>
        <v>100</v>
      </c>
    </row>
    <row r="85" spans="1:10" ht="21.5" thickBot="1">
      <c r="A85" s="177"/>
      <c r="B85" s="169" t="s">
        <v>324</v>
      </c>
      <c r="C85" s="169"/>
      <c r="D85" s="169"/>
      <c r="E85" s="169"/>
      <c r="F85" s="169"/>
      <c r="G85" s="169"/>
      <c r="H85" s="169"/>
      <c r="I85" s="169"/>
      <c r="J85" s="153"/>
    </row>
    <row r="86" spans="1:10" ht="21">
      <c r="A86" s="164"/>
      <c r="B86" s="165" t="s">
        <v>325</v>
      </c>
      <c r="C86" s="164"/>
      <c r="D86" s="164"/>
      <c r="E86" s="164"/>
      <c r="F86" s="164"/>
      <c r="G86" s="164"/>
      <c r="H86" s="164"/>
      <c r="I86" s="164"/>
      <c r="J86" s="153"/>
    </row>
    <row r="87" spans="1:10" ht="21.5" thickBot="1">
      <c r="A87" s="168"/>
      <c r="B87" s="169" t="s">
        <v>326</v>
      </c>
      <c r="C87" s="168"/>
      <c r="D87" s="168"/>
      <c r="E87" s="168"/>
      <c r="F87" s="168"/>
      <c r="G87" s="168"/>
      <c r="H87" s="168"/>
      <c r="I87" s="168"/>
      <c r="J87" s="153"/>
    </row>
    <row r="88" spans="1:10" ht="21">
      <c r="A88" s="164"/>
      <c r="B88" s="165" t="s">
        <v>325</v>
      </c>
      <c r="C88" s="164"/>
      <c r="D88" s="164"/>
      <c r="E88" s="164"/>
      <c r="F88" s="164"/>
      <c r="G88" s="164"/>
      <c r="H88" s="164"/>
      <c r="I88" s="164"/>
      <c r="J88" s="153"/>
    </row>
    <row r="89" spans="1:10" ht="21.5" thickBot="1">
      <c r="A89" s="168"/>
      <c r="B89" s="169" t="s">
        <v>327</v>
      </c>
      <c r="C89" s="168"/>
      <c r="D89" s="168"/>
      <c r="E89" s="168"/>
      <c r="F89" s="168"/>
      <c r="G89" s="168"/>
      <c r="H89" s="168"/>
      <c r="I89" s="168"/>
      <c r="J89" s="153"/>
    </row>
    <row r="92" spans="1:10" ht="42">
      <c r="A92" s="216" t="s">
        <v>256</v>
      </c>
      <c r="B92" s="216" t="s">
        <v>257</v>
      </c>
      <c r="C92" s="216" t="s">
        <v>258</v>
      </c>
      <c r="D92" s="216" t="s">
        <v>259</v>
      </c>
      <c r="E92" s="217" t="s">
        <v>328</v>
      </c>
      <c r="F92" s="216" t="s">
        <v>261</v>
      </c>
      <c r="G92" s="216" t="s">
        <v>262</v>
      </c>
      <c r="H92" s="216" t="s">
        <v>132</v>
      </c>
      <c r="I92" s="216" t="s">
        <v>263</v>
      </c>
      <c r="J92" s="7"/>
    </row>
    <row r="93" spans="1:10" ht="21">
      <c r="A93" s="216"/>
      <c r="B93" s="216"/>
      <c r="C93" s="216"/>
      <c r="D93" s="216"/>
      <c r="E93" s="217">
        <v>-15</v>
      </c>
      <c r="F93" s="216"/>
      <c r="G93" s="216"/>
      <c r="H93" s="216"/>
      <c r="I93" s="216"/>
      <c r="J93" s="7"/>
    </row>
    <row r="94" spans="1:10" ht="24">
      <c r="A94" s="218" t="s">
        <v>329</v>
      </c>
      <c r="B94" s="218"/>
      <c r="C94" s="218"/>
      <c r="D94" s="218"/>
      <c r="E94" s="218"/>
      <c r="F94" s="218"/>
      <c r="G94" s="218"/>
      <c r="H94" s="218"/>
      <c r="I94" s="218"/>
      <c r="J94" s="7"/>
    </row>
    <row r="95" spans="1:10" ht="21">
      <c r="A95" s="219" t="s">
        <v>330</v>
      </c>
      <c r="B95" s="219"/>
      <c r="C95" s="219"/>
      <c r="D95" s="219"/>
      <c r="E95" s="219"/>
      <c r="F95" s="219"/>
      <c r="G95" s="219"/>
      <c r="H95" s="219"/>
      <c r="I95" s="219"/>
      <c r="J95" s="7"/>
    </row>
    <row r="96" spans="1:10" ht="21">
      <c r="A96" s="219" t="s">
        <v>331</v>
      </c>
      <c r="B96" s="219"/>
      <c r="C96" s="219"/>
      <c r="D96" s="219"/>
      <c r="E96" s="219"/>
      <c r="F96" s="219"/>
      <c r="G96" s="219"/>
      <c r="H96" s="219"/>
      <c r="I96" s="219"/>
      <c r="J96" s="7"/>
    </row>
    <row r="97" spans="1:11" ht="21">
      <c r="A97" s="220" t="s">
        <v>332</v>
      </c>
      <c r="B97" s="220"/>
      <c r="C97" s="220"/>
      <c r="D97" s="220"/>
      <c r="E97" s="220"/>
      <c r="F97" s="220"/>
      <c r="G97" s="220"/>
      <c r="H97" s="220"/>
      <c r="I97" s="220"/>
      <c r="J97" s="7"/>
    </row>
    <row r="98" spans="1:11" ht="21">
      <c r="A98" s="221"/>
      <c r="B98" s="222" t="s">
        <v>333</v>
      </c>
      <c r="C98" s="221"/>
      <c r="D98" s="221"/>
      <c r="E98" s="221"/>
      <c r="F98" s="221"/>
      <c r="G98" s="221"/>
      <c r="H98" s="221"/>
      <c r="I98" s="221"/>
      <c r="J98" s="7"/>
    </row>
    <row r="99" spans="1:11" ht="21">
      <c r="A99" s="223"/>
      <c r="B99" s="220" t="s">
        <v>334</v>
      </c>
      <c r="C99" s="224" t="s">
        <v>335</v>
      </c>
      <c r="D99" s="225">
        <v>23</v>
      </c>
      <c r="E99" s="225">
        <v>11.8</v>
      </c>
      <c r="F99" s="225">
        <v>10</v>
      </c>
      <c r="G99" s="225">
        <v>15</v>
      </c>
      <c r="H99" s="225">
        <v>15</v>
      </c>
      <c r="I99" s="225">
        <v>6.8</v>
      </c>
      <c r="J99" s="226">
        <v>81.599999999999994</v>
      </c>
    </row>
    <row r="100" spans="1:11" ht="21">
      <c r="A100" s="223"/>
      <c r="B100" s="220"/>
      <c r="C100" s="224" t="s">
        <v>336</v>
      </c>
      <c r="D100" s="225"/>
      <c r="E100" s="225"/>
      <c r="F100" s="225"/>
      <c r="G100" s="225"/>
      <c r="H100" s="225"/>
      <c r="I100" s="225"/>
      <c r="J100" s="227"/>
    </row>
    <row r="101" spans="1:11" ht="21">
      <c r="A101" s="223"/>
      <c r="B101" s="220"/>
      <c r="C101" s="224" t="s">
        <v>337</v>
      </c>
      <c r="D101" s="225"/>
      <c r="E101" s="225"/>
      <c r="F101" s="225"/>
      <c r="G101" s="225"/>
      <c r="H101" s="225"/>
      <c r="I101" s="225"/>
      <c r="J101" s="227"/>
    </row>
    <row r="102" spans="1:11" ht="21">
      <c r="A102" s="223"/>
      <c r="B102" s="220"/>
      <c r="C102" s="224" t="s">
        <v>338</v>
      </c>
      <c r="D102" s="225"/>
      <c r="E102" s="225"/>
      <c r="F102" s="225"/>
      <c r="G102" s="225"/>
      <c r="H102" s="225"/>
      <c r="I102" s="225"/>
      <c r="J102" s="227"/>
    </row>
    <row r="103" spans="1:11" ht="21">
      <c r="A103" s="223"/>
      <c r="B103" s="220"/>
      <c r="C103" s="224" t="s">
        <v>339</v>
      </c>
      <c r="D103" s="225"/>
      <c r="E103" s="225"/>
      <c r="F103" s="225"/>
      <c r="G103" s="225"/>
      <c r="H103" s="225"/>
      <c r="I103" s="225"/>
      <c r="J103" s="227"/>
    </row>
    <row r="104" spans="1:11" ht="21">
      <c r="A104" s="223"/>
      <c r="B104" s="220"/>
      <c r="C104" s="224" t="s">
        <v>340</v>
      </c>
      <c r="D104" s="225"/>
      <c r="E104" s="225"/>
      <c r="F104" s="225"/>
      <c r="G104" s="225"/>
      <c r="H104" s="225"/>
      <c r="I104" s="225"/>
      <c r="J104" s="227"/>
    </row>
    <row r="105" spans="1:11" ht="21">
      <c r="A105" s="221"/>
      <c r="B105" s="224" t="s">
        <v>341</v>
      </c>
      <c r="C105" s="221"/>
      <c r="D105" s="225">
        <v>20</v>
      </c>
      <c r="E105" s="225">
        <v>11</v>
      </c>
      <c r="F105" s="225">
        <v>12</v>
      </c>
      <c r="G105" s="225">
        <v>17</v>
      </c>
      <c r="H105" s="225">
        <v>13</v>
      </c>
      <c r="I105" s="225">
        <v>4</v>
      </c>
      <c r="J105" s="226">
        <v>77</v>
      </c>
    </row>
    <row r="106" spans="1:11" ht="42.5">
      <c r="A106" s="223"/>
      <c r="B106" s="220" t="s">
        <v>342</v>
      </c>
      <c r="C106" s="224" t="s">
        <v>343</v>
      </c>
      <c r="D106" s="225">
        <v>24.4</v>
      </c>
      <c r="E106" s="225">
        <v>14.4</v>
      </c>
      <c r="F106" s="225">
        <v>14</v>
      </c>
      <c r="G106" s="225">
        <v>17</v>
      </c>
      <c r="H106" s="225">
        <v>13</v>
      </c>
      <c r="I106" s="225">
        <v>8.6</v>
      </c>
      <c r="J106" s="226">
        <v>91.399999999999991</v>
      </c>
      <c r="K106" s="192" t="s">
        <v>379</v>
      </c>
    </row>
    <row r="107" spans="1:11" ht="21">
      <c r="A107" s="223"/>
      <c r="B107" s="220"/>
      <c r="C107" s="224" t="s">
        <v>344</v>
      </c>
      <c r="D107" s="225"/>
      <c r="E107" s="225"/>
      <c r="F107" s="225"/>
      <c r="G107" s="225"/>
      <c r="H107" s="225"/>
      <c r="I107" s="225"/>
      <c r="J107" s="227"/>
    </row>
    <row r="108" spans="1:11" ht="21">
      <c r="A108" s="223"/>
      <c r="B108" s="220" t="s">
        <v>345</v>
      </c>
      <c r="C108" s="224" t="s">
        <v>346</v>
      </c>
      <c r="D108" s="225">
        <v>19.399999999999999</v>
      </c>
      <c r="E108" s="225">
        <v>11.4</v>
      </c>
      <c r="F108" s="225">
        <v>9</v>
      </c>
      <c r="G108" s="225">
        <v>12.4</v>
      </c>
      <c r="H108" s="225">
        <v>12</v>
      </c>
      <c r="I108" s="225">
        <v>3</v>
      </c>
      <c r="J108" s="226">
        <v>67.199999999999989</v>
      </c>
    </row>
    <row r="109" spans="1:11" ht="21">
      <c r="A109" s="223"/>
      <c r="B109" s="220"/>
      <c r="C109" s="224" t="s">
        <v>347</v>
      </c>
      <c r="D109" s="225"/>
      <c r="E109" s="225"/>
      <c r="F109" s="225"/>
      <c r="G109" s="225"/>
      <c r="H109" s="225"/>
      <c r="I109" s="225"/>
      <c r="J109" s="226"/>
    </row>
    <row r="110" spans="1:11" ht="21">
      <c r="A110" s="221"/>
      <c r="B110" s="224" t="s">
        <v>348</v>
      </c>
      <c r="C110" s="224"/>
      <c r="D110" s="225">
        <v>16</v>
      </c>
      <c r="E110" s="225">
        <v>11</v>
      </c>
      <c r="F110" s="225">
        <v>10</v>
      </c>
      <c r="G110" s="225">
        <v>13</v>
      </c>
      <c r="H110" s="225">
        <v>11</v>
      </c>
      <c r="I110" s="225">
        <v>2</v>
      </c>
      <c r="J110" s="226">
        <v>63</v>
      </c>
    </row>
    <row r="111" spans="1:11" ht="21">
      <c r="A111" s="221"/>
      <c r="B111" s="224" t="s">
        <v>349</v>
      </c>
      <c r="C111" s="224" t="s">
        <v>350</v>
      </c>
      <c r="D111" s="225">
        <v>18</v>
      </c>
      <c r="E111" s="225">
        <v>10</v>
      </c>
      <c r="F111" s="225">
        <v>11</v>
      </c>
      <c r="G111" s="225">
        <v>12</v>
      </c>
      <c r="H111" s="225">
        <v>10</v>
      </c>
      <c r="I111" s="225">
        <v>6</v>
      </c>
      <c r="J111" s="226">
        <v>67</v>
      </c>
    </row>
    <row r="112" spans="1:11" ht="21">
      <c r="A112" s="221"/>
      <c r="B112" s="222" t="s">
        <v>351</v>
      </c>
      <c r="C112" s="222"/>
      <c r="D112" s="225"/>
      <c r="E112" s="225"/>
      <c r="F112" s="225"/>
      <c r="G112" s="225"/>
      <c r="H112" s="225"/>
      <c r="I112" s="225"/>
      <c r="J112" s="226"/>
    </row>
    <row r="113" spans="1:11" ht="21">
      <c r="A113" s="223"/>
      <c r="B113" s="220" t="s">
        <v>352</v>
      </c>
      <c r="C113" s="224" t="s">
        <v>353</v>
      </c>
      <c r="D113" s="225">
        <v>12</v>
      </c>
      <c r="E113" s="225">
        <v>8</v>
      </c>
      <c r="F113" s="225">
        <v>8.4</v>
      </c>
      <c r="G113" s="225">
        <v>11</v>
      </c>
      <c r="H113" s="225">
        <v>8</v>
      </c>
      <c r="I113" s="225">
        <v>6</v>
      </c>
      <c r="J113" s="226">
        <v>53.4</v>
      </c>
    </row>
    <row r="114" spans="1:11" ht="21">
      <c r="A114" s="223"/>
      <c r="B114" s="220"/>
      <c r="C114" s="224" t="s">
        <v>354</v>
      </c>
      <c r="D114" s="225"/>
      <c r="E114" s="225"/>
      <c r="F114" s="225"/>
      <c r="G114" s="225"/>
      <c r="H114" s="225"/>
      <c r="I114" s="225"/>
      <c r="J114" s="226"/>
    </row>
    <row r="115" spans="1:11" ht="21">
      <c r="A115" s="221"/>
      <c r="B115" s="224" t="s">
        <v>355</v>
      </c>
      <c r="C115" s="221"/>
      <c r="D115" s="225">
        <v>19</v>
      </c>
      <c r="E115" s="225">
        <v>12</v>
      </c>
      <c r="F115" s="225">
        <v>11</v>
      </c>
      <c r="G115" s="225">
        <v>13</v>
      </c>
      <c r="H115" s="225">
        <v>10</v>
      </c>
      <c r="I115" s="225">
        <v>2</v>
      </c>
      <c r="J115" s="226">
        <v>67</v>
      </c>
    </row>
    <row r="116" spans="1:11" ht="21">
      <c r="A116" s="221"/>
      <c r="B116" s="222" t="s">
        <v>356</v>
      </c>
      <c r="C116" s="222"/>
      <c r="D116" s="225"/>
      <c r="E116" s="225"/>
      <c r="F116" s="225"/>
      <c r="G116" s="225"/>
      <c r="H116" s="225"/>
      <c r="I116" s="225"/>
      <c r="J116" s="227"/>
    </row>
    <row r="117" spans="1:11" ht="21">
      <c r="A117" s="221"/>
      <c r="B117" s="224" t="s">
        <v>357</v>
      </c>
      <c r="C117" s="221"/>
      <c r="D117" s="225">
        <v>18</v>
      </c>
      <c r="E117" s="225">
        <v>11</v>
      </c>
      <c r="F117" s="225">
        <v>10</v>
      </c>
      <c r="G117" s="225">
        <v>11.4</v>
      </c>
      <c r="H117" s="225">
        <v>10</v>
      </c>
      <c r="I117" s="225">
        <v>2</v>
      </c>
      <c r="J117" s="226">
        <v>62.4</v>
      </c>
    </row>
    <row r="118" spans="1:11" ht="21">
      <c r="A118" s="221"/>
      <c r="B118" s="224" t="s">
        <v>358</v>
      </c>
      <c r="C118" s="221"/>
      <c r="D118" s="225">
        <v>15</v>
      </c>
      <c r="E118" s="225">
        <v>9</v>
      </c>
      <c r="F118" s="225">
        <v>10</v>
      </c>
      <c r="G118" s="225">
        <v>12</v>
      </c>
      <c r="H118" s="225">
        <v>10</v>
      </c>
      <c r="I118" s="225">
        <v>2</v>
      </c>
      <c r="J118" s="226">
        <v>58</v>
      </c>
    </row>
    <row r="119" spans="1:11" ht="21">
      <c r="A119" s="223"/>
      <c r="B119" s="220" t="s">
        <v>359</v>
      </c>
      <c r="C119" s="224" t="s">
        <v>360</v>
      </c>
      <c r="D119" s="225">
        <v>14</v>
      </c>
      <c r="E119" s="225">
        <v>10</v>
      </c>
      <c r="F119" s="225">
        <v>10</v>
      </c>
      <c r="G119" s="225">
        <v>11</v>
      </c>
      <c r="H119" s="225">
        <v>10</v>
      </c>
      <c r="I119" s="225">
        <v>4</v>
      </c>
      <c r="J119" s="226">
        <v>59</v>
      </c>
    </row>
    <row r="120" spans="1:11" ht="21">
      <c r="A120" s="223"/>
      <c r="B120" s="220"/>
      <c r="C120" s="224" t="s">
        <v>361</v>
      </c>
      <c r="D120" s="225"/>
      <c r="E120" s="225"/>
      <c r="F120" s="225"/>
      <c r="G120" s="225"/>
      <c r="H120" s="225"/>
      <c r="I120" s="225"/>
      <c r="J120" s="227"/>
    </row>
    <row r="121" spans="1:11" ht="21">
      <c r="A121" s="221"/>
      <c r="B121" s="222" t="s">
        <v>362</v>
      </c>
      <c r="C121" s="222"/>
      <c r="D121" s="225"/>
      <c r="E121" s="225"/>
      <c r="F121" s="225"/>
      <c r="G121" s="225"/>
      <c r="H121" s="225"/>
      <c r="I121" s="225"/>
      <c r="J121" s="227"/>
    </row>
    <row r="122" spans="1:11" ht="21">
      <c r="A122" s="223"/>
      <c r="B122" s="220" t="s">
        <v>363</v>
      </c>
      <c r="C122" s="224" t="s">
        <v>364</v>
      </c>
      <c r="D122" s="225">
        <v>22</v>
      </c>
      <c r="E122" s="225">
        <v>10</v>
      </c>
      <c r="F122" s="225">
        <v>10.4</v>
      </c>
      <c r="G122" s="225">
        <v>12.4</v>
      </c>
      <c r="H122" s="225">
        <v>11.4</v>
      </c>
      <c r="I122" s="225">
        <v>7</v>
      </c>
      <c r="J122" s="226">
        <v>73.2</v>
      </c>
    </row>
    <row r="123" spans="1:11" ht="21">
      <c r="A123" s="223"/>
      <c r="B123" s="220"/>
      <c r="C123" s="224" t="s">
        <v>365</v>
      </c>
      <c r="D123" s="225"/>
      <c r="E123" s="225"/>
      <c r="F123" s="225"/>
      <c r="G123" s="225"/>
      <c r="H123" s="225"/>
      <c r="I123" s="225"/>
      <c r="J123" s="227"/>
    </row>
    <row r="124" spans="1:11" ht="42.5">
      <c r="A124" s="221"/>
      <c r="B124" s="224" t="s">
        <v>366</v>
      </c>
      <c r="C124" s="221"/>
      <c r="D124" s="225">
        <v>21</v>
      </c>
      <c r="E124" s="225">
        <v>12</v>
      </c>
      <c r="F124" s="225">
        <v>10.8</v>
      </c>
      <c r="G124" s="225">
        <v>43</v>
      </c>
      <c r="H124" s="225">
        <v>12.4</v>
      </c>
      <c r="I124" s="225">
        <v>3</v>
      </c>
      <c r="J124" s="226">
        <v>102.2</v>
      </c>
      <c r="K124" s="192" t="s">
        <v>379</v>
      </c>
    </row>
    <row r="125" spans="1:11" ht="21">
      <c r="A125" s="221"/>
      <c r="B125" s="224" t="s">
        <v>367</v>
      </c>
      <c r="C125" s="221"/>
      <c r="D125" s="225">
        <v>24</v>
      </c>
      <c r="E125" s="225">
        <v>14</v>
      </c>
      <c r="F125" s="225">
        <v>12</v>
      </c>
      <c r="G125" s="225">
        <v>16</v>
      </c>
      <c r="H125" s="225">
        <v>13</v>
      </c>
      <c r="I125" s="225">
        <v>3</v>
      </c>
      <c r="J125" s="226">
        <v>82</v>
      </c>
    </row>
    <row r="126" spans="1:11" ht="21">
      <c r="A126" s="224"/>
      <c r="B126" s="224" t="s">
        <v>368</v>
      </c>
      <c r="C126" s="224"/>
      <c r="D126" s="225">
        <v>21</v>
      </c>
      <c r="E126" s="225">
        <v>12</v>
      </c>
      <c r="F126" s="225">
        <v>13</v>
      </c>
      <c r="G126" s="225">
        <v>16</v>
      </c>
      <c r="H126" s="225">
        <v>13</v>
      </c>
      <c r="I126" s="225">
        <v>3</v>
      </c>
      <c r="J126" s="226">
        <v>78</v>
      </c>
    </row>
    <row r="127" spans="1:11" ht="42.5">
      <c r="A127" s="224"/>
      <c r="B127" s="224" t="s">
        <v>369</v>
      </c>
      <c r="C127" s="224"/>
      <c r="D127" s="225">
        <v>23</v>
      </c>
      <c r="E127" s="225">
        <v>13.4</v>
      </c>
      <c r="F127" s="225">
        <v>13</v>
      </c>
      <c r="G127" s="225">
        <v>16</v>
      </c>
      <c r="H127" s="225">
        <v>14</v>
      </c>
      <c r="I127" s="225">
        <v>4</v>
      </c>
      <c r="J127" s="226">
        <v>83.4</v>
      </c>
      <c r="K127" s="192" t="s">
        <v>379</v>
      </c>
    </row>
    <row r="128" spans="1:11" ht="21">
      <c r="A128" s="224"/>
      <c r="B128" s="224" t="s">
        <v>370</v>
      </c>
      <c r="C128" s="224"/>
      <c r="D128" s="225">
        <v>21</v>
      </c>
      <c r="E128" s="225">
        <v>13</v>
      </c>
      <c r="F128" s="225">
        <v>12</v>
      </c>
      <c r="G128" s="225">
        <v>18</v>
      </c>
      <c r="H128" s="225">
        <v>12</v>
      </c>
      <c r="I128" s="225">
        <v>3.6</v>
      </c>
      <c r="J128" s="226">
        <v>79.599999999999994</v>
      </c>
    </row>
    <row r="129" spans="1:10" ht="21">
      <c r="A129" s="224"/>
      <c r="B129" s="224" t="s">
        <v>371</v>
      </c>
      <c r="C129" s="224"/>
      <c r="D129" s="225">
        <v>15</v>
      </c>
      <c r="E129" s="225">
        <v>9</v>
      </c>
      <c r="F129" s="225">
        <v>8</v>
      </c>
      <c r="G129" s="225">
        <v>10</v>
      </c>
      <c r="H129" s="225">
        <v>10</v>
      </c>
      <c r="I129" s="225">
        <v>1</v>
      </c>
      <c r="J129" s="226">
        <v>53</v>
      </c>
    </row>
    <row r="130" spans="1:10" ht="21">
      <c r="A130" s="224"/>
      <c r="B130" s="224" t="s">
        <v>372</v>
      </c>
      <c r="C130" s="224"/>
      <c r="D130" s="225">
        <v>20</v>
      </c>
      <c r="E130" s="225">
        <v>11</v>
      </c>
      <c r="F130" s="225">
        <v>11</v>
      </c>
      <c r="G130" s="225">
        <v>13</v>
      </c>
      <c r="H130" s="225">
        <v>11</v>
      </c>
      <c r="I130" s="225">
        <v>4</v>
      </c>
      <c r="J130" s="226">
        <v>70</v>
      </c>
    </row>
    <row r="131" spans="1:10" ht="21">
      <c r="A131" s="224"/>
      <c r="B131" s="224" t="s">
        <v>373</v>
      </c>
      <c r="C131" s="224"/>
      <c r="D131" s="225">
        <v>20</v>
      </c>
      <c r="E131" s="225">
        <v>12</v>
      </c>
      <c r="F131" s="225">
        <v>12</v>
      </c>
      <c r="G131" s="225">
        <v>13</v>
      </c>
      <c r="H131" s="225">
        <v>12</v>
      </c>
      <c r="I131" s="225">
        <v>4</v>
      </c>
      <c r="J131" s="226">
        <v>73</v>
      </c>
    </row>
    <row r="132" spans="1:10" ht="21">
      <c r="A132" s="224"/>
      <c r="B132" s="224" t="s">
        <v>374</v>
      </c>
      <c r="C132" s="224"/>
      <c r="D132" s="225"/>
      <c r="E132" s="225"/>
      <c r="F132" s="225"/>
      <c r="G132" s="225"/>
      <c r="H132" s="225"/>
      <c r="I132" s="225"/>
      <c r="J132" s="227"/>
    </row>
    <row r="133" spans="1:10" ht="21">
      <c r="A133" s="224"/>
      <c r="B133" s="224" t="s">
        <v>375</v>
      </c>
      <c r="C133" s="224"/>
      <c r="D133" s="225"/>
      <c r="E133" s="225"/>
      <c r="F133" s="225"/>
      <c r="G133" s="225"/>
      <c r="H133" s="225"/>
      <c r="I133" s="225"/>
      <c r="J133" s="227"/>
    </row>
    <row r="134" spans="1:10" ht="21">
      <c r="A134" s="224"/>
      <c r="B134" s="224" t="s">
        <v>376</v>
      </c>
      <c r="C134" s="224"/>
      <c r="D134" s="225">
        <v>17</v>
      </c>
      <c r="E134" s="225">
        <v>10</v>
      </c>
      <c r="F134" s="225">
        <v>10</v>
      </c>
      <c r="G134" s="225">
        <v>12</v>
      </c>
      <c r="H134" s="225">
        <v>10</v>
      </c>
      <c r="I134" s="225">
        <v>0</v>
      </c>
      <c r="J134" s="226">
        <v>59</v>
      </c>
    </row>
    <row r="135" spans="1:10" ht="21">
      <c r="A135" s="224"/>
      <c r="B135" s="224" t="s">
        <v>377</v>
      </c>
      <c r="C135" s="224"/>
      <c r="D135" s="225">
        <v>17.399999999999999</v>
      </c>
      <c r="E135" s="225">
        <v>12</v>
      </c>
      <c r="F135" s="225">
        <v>11</v>
      </c>
      <c r="G135" s="225">
        <v>13</v>
      </c>
      <c r="H135" s="225">
        <v>11</v>
      </c>
      <c r="I135" s="225">
        <v>0</v>
      </c>
      <c r="J135" s="226">
        <v>64.400000000000006</v>
      </c>
    </row>
    <row r="136" spans="1:10" ht="21">
      <c r="A136" s="221"/>
      <c r="B136" s="224" t="s">
        <v>378</v>
      </c>
      <c r="C136" s="221"/>
      <c r="D136" s="225"/>
      <c r="E136" s="225"/>
      <c r="F136" s="225"/>
      <c r="G136" s="225"/>
      <c r="H136" s="225"/>
      <c r="I136" s="225"/>
      <c r="J136" s="227"/>
    </row>
    <row r="137" spans="1:10" ht="21">
      <c r="A137" s="220"/>
      <c r="B137" s="224" t="s">
        <v>325</v>
      </c>
      <c r="C137" s="220"/>
      <c r="D137" s="225"/>
      <c r="E137" s="225"/>
      <c r="F137" s="225"/>
      <c r="G137" s="225"/>
      <c r="H137" s="225"/>
      <c r="I137" s="225"/>
      <c r="J137" s="227"/>
    </row>
    <row r="138" spans="1:10" ht="21">
      <c r="A138" s="220"/>
      <c r="B138" s="224" t="s">
        <v>326</v>
      </c>
      <c r="C138" s="220"/>
      <c r="D138" s="225"/>
      <c r="E138" s="225"/>
      <c r="F138" s="225"/>
      <c r="G138" s="225"/>
      <c r="H138" s="225"/>
      <c r="I138" s="225"/>
      <c r="J138" s="227"/>
    </row>
    <row r="139" spans="1:10" ht="21">
      <c r="A139" s="220"/>
      <c r="B139" s="224" t="s">
        <v>325</v>
      </c>
      <c r="C139" s="220"/>
      <c r="D139" s="225"/>
      <c r="E139" s="225"/>
      <c r="F139" s="225"/>
      <c r="G139" s="225"/>
      <c r="H139" s="225"/>
      <c r="I139" s="225"/>
      <c r="J139" s="227"/>
    </row>
    <row r="140" spans="1:10" ht="21">
      <c r="A140" s="220"/>
      <c r="B140" s="224" t="s">
        <v>326</v>
      </c>
      <c r="C140" s="220"/>
      <c r="D140" s="225"/>
      <c r="E140" s="225"/>
      <c r="F140" s="225"/>
      <c r="G140" s="225"/>
      <c r="H140" s="225"/>
      <c r="I140" s="225"/>
      <c r="J140" s="227"/>
    </row>
    <row r="141" spans="1:10" ht="21">
      <c r="A141" s="220"/>
      <c r="B141" s="224" t="s">
        <v>325</v>
      </c>
      <c r="C141" s="220"/>
      <c r="D141" s="225"/>
      <c r="E141" s="225"/>
      <c r="F141" s="225"/>
      <c r="G141" s="225"/>
      <c r="H141" s="225"/>
      <c r="I141" s="225"/>
      <c r="J141" s="227"/>
    </row>
    <row r="142" spans="1:10" ht="21">
      <c r="A142" s="220"/>
      <c r="B142" s="224" t="s">
        <v>326</v>
      </c>
      <c r="C142" s="220"/>
      <c r="D142" s="225"/>
      <c r="E142" s="225"/>
      <c r="F142" s="225"/>
      <c r="G142" s="225"/>
      <c r="H142" s="225"/>
      <c r="I142" s="225"/>
      <c r="J142" s="227"/>
    </row>
    <row r="143" spans="1:10">
      <c r="A143" s="7"/>
      <c r="B143" s="7"/>
      <c r="C143" s="7"/>
      <c r="D143" s="225"/>
      <c r="E143" s="225"/>
      <c r="F143" s="225"/>
      <c r="G143" s="225"/>
      <c r="H143" s="225"/>
      <c r="I143" s="225"/>
      <c r="J143" s="227"/>
    </row>
    <row r="144" spans="1:10" ht="15" thickBot="1"/>
    <row r="145" spans="1:10" ht="96.5" thickBot="1">
      <c r="A145" s="193" t="s">
        <v>256</v>
      </c>
      <c r="B145" s="194" t="s">
        <v>257</v>
      </c>
      <c r="C145" s="194" t="s">
        <v>258</v>
      </c>
      <c r="D145" s="195" t="s">
        <v>259</v>
      </c>
      <c r="E145" s="195" t="s">
        <v>260</v>
      </c>
      <c r="F145" s="195" t="s">
        <v>261</v>
      </c>
      <c r="G145" s="195" t="s">
        <v>262</v>
      </c>
      <c r="H145" s="195" t="s">
        <v>132</v>
      </c>
      <c r="I145" s="228" t="s">
        <v>263</v>
      </c>
      <c r="J145" s="236" t="s">
        <v>380</v>
      </c>
    </row>
    <row r="146" spans="1:10" ht="24">
      <c r="A146" s="188" t="s">
        <v>381</v>
      </c>
      <c r="B146" s="189"/>
      <c r="C146" s="189"/>
      <c r="D146" s="189"/>
      <c r="E146" s="189"/>
      <c r="F146" s="189"/>
      <c r="G146" s="189"/>
      <c r="H146" s="189"/>
      <c r="I146" s="189"/>
      <c r="J146" s="236"/>
    </row>
    <row r="147" spans="1:10" ht="24">
      <c r="A147" s="196" t="s">
        <v>382</v>
      </c>
      <c r="B147" s="197"/>
      <c r="C147" s="197"/>
      <c r="D147" s="197"/>
      <c r="E147" s="197"/>
      <c r="F147" s="197"/>
      <c r="G147" s="197"/>
      <c r="H147" s="197"/>
      <c r="I147" s="229"/>
      <c r="J147" s="236"/>
    </row>
    <row r="148" spans="1:10" ht="24">
      <c r="A148" s="196" t="s">
        <v>383</v>
      </c>
      <c r="B148" s="197"/>
      <c r="C148" s="197"/>
      <c r="D148" s="197"/>
      <c r="E148" s="197"/>
      <c r="F148" s="197"/>
      <c r="G148" s="197"/>
      <c r="H148" s="197"/>
      <c r="I148" s="229"/>
      <c r="J148" s="236"/>
    </row>
    <row r="149" spans="1:10" ht="24.5" thickBot="1">
      <c r="A149" s="198" t="s">
        <v>384</v>
      </c>
      <c r="B149" s="199"/>
      <c r="C149" s="199"/>
      <c r="D149" s="199"/>
      <c r="E149" s="199"/>
      <c r="F149" s="199"/>
      <c r="G149" s="199"/>
      <c r="H149" s="199"/>
      <c r="I149" s="199"/>
      <c r="J149" s="236"/>
    </row>
    <row r="150" spans="1:10" ht="24.5" thickBot="1">
      <c r="A150" s="200"/>
      <c r="B150" s="201" t="s">
        <v>385</v>
      </c>
      <c r="C150" s="202"/>
      <c r="D150" s="202"/>
      <c r="E150" s="202"/>
      <c r="F150" s="202"/>
      <c r="G150" s="202"/>
      <c r="H150" s="202"/>
      <c r="I150" s="202"/>
      <c r="J150" s="236"/>
    </row>
    <row r="151" spans="1:10" ht="48">
      <c r="A151" s="203"/>
      <c r="B151" s="204" t="s">
        <v>386</v>
      </c>
      <c r="C151" s="205" t="s">
        <v>387</v>
      </c>
      <c r="D151" s="203">
        <v>20</v>
      </c>
      <c r="E151" s="203">
        <v>13</v>
      </c>
      <c r="F151" s="203">
        <v>10</v>
      </c>
      <c r="G151" s="203">
        <v>10</v>
      </c>
      <c r="H151" s="203">
        <v>13</v>
      </c>
      <c r="I151" s="230">
        <v>5</v>
      </c>
      <c r="J151" s="236">
        <f>D151+E151+F151+G151+H151+I151</f>
        <v>71</v>
      </c>
    </row>
    <row r="152" spans="1:10" ht="168.5" thickBot="1">
      <c r="A152" s="206"/>
      <c r="B152" s="207" t="s">
        <v>388</v>
      </c>
      <c r="C152" s="208"/>
      <c r="D152" s="206"/>
      <c r="E152" s="206"/>
      <c r="F152" s="206"/>
      <c r="G152" s="206"/>
      <c r="H152" s="206"/>
      <c r="I152" s="231"/>
      <c r="J152" s="236"/>
    </row>
    <row r="153" spans="1:10" ht="96">
      <c r="A153" s="203"/>
      <c r="B153" s="204" t="s">
        <v>389</v>
      </c>
      <c r="C153" s="205" t="s">
        <v>390</v>
      </c>
      <c r="D153" s="203">
        <v>23</v>
      </c>
      <c r="E153" s="203">
        <v>14</v>
      </c>
      <c r="F153" s="203">
        <v>13</v>
      </c>
      <c r="G153" s="203">
        <v>16</v>
      </c>
      <c r="H153" s="203">
        <v>13</v>
      </c>
      <c r="I153" s="230">
        <v>7</v>
      </c>
      <c r="J153" s="236">
        <f>D153+E153+F153+G153+H153+I153</f>
        <v>86</v>
      </c>
    </row>
    <row r="154" spans="1:10" ht="168.5" thickBot="1">
      <c r="A154" s="206"/>
      <c r="B154" s="207" t="s">
        <v>391</v>
      </c>
      <c r="C154" s="208"/>
      <c r="D154" s="206"/>
      <c r="E154" s="206"/>
      <c r="F154" s="206"/>
      <c r="G154" s="206"/>
      <c r="H154" s="206"/>
      <c r="I154" s="231"/>
      <c r="J154" s="236"/>
    </row>
    <row r="155" spans="1:10" ht="192.5" thickBot="1">
      <c r="A155" s="209"/>
      <c r="B155" s="207" t="s">
        <v>392</v>
      </c>
      <c r="C155" s="210" t="s">
        <v>393</v>
      </c>
      <c r="D155" s="210">
        <v>16</v>
      </c>
      <c r="E155" s="210">
        <v>10</v>
      </c>
      <c r="F155" s="210">
        <v>6</v>
      </c>
      <c r="G155" s="210">
        <v>10</v>
      </c>
      <c r="H155" s="210">
        <v>10</v>
      </c>
      <c r="I155" s="232">
        <v>3</v>
      </c>
      <c r="J155" s="236">
        <f>D155+E155+F155+G155+H155+I155</f>
        <v>55</v>
      </c>
    </row>
    <row r="156" spans="1:10" ht="24.5" thickBot="1">
      <c r="A156" s="200"/>
      <c r="B156" s="201" t="s">
        <v>394</v>
      </c>
      <c r="C156" s="202"/>
      <c r="D156" s="202"/>
      <c r="E156" s="202"/>
      <c r="F156" s="202"/>
      <c r="G156" s="202"/>
      <c r="H156" s="202"/>
      <c r="I156" s="202"/>
      <c r="J156" s="236"/>
    </row>
    <row r="157" spans="1:10" ht="72">
      <c r="A157" s="203"/>
      <c r="B157" s="204" t="s">
        <v>395</v>
      </c>
      <c r="C157" s="205" t="s">
        <v>396</v>
      </c>
      <c r="D157" s="203">
        <v>22</v>
      </c>
      <c r="E157" s="203">
        <v>13</v>
      </c>
      <c r="F157" s="203">
        <v>10</v>
      </c>
      <c r="G157" s="203">
        <v>15</v>
      </c>
      <c r="H157" s="203">
        <v>10</v>
      </c>
      <c r="I157" s="230">
        <v>5</v>
      </c>
      <c r="J157" s="236">
        <f>D157+E157+F157+G157+H157+I157</f>
        <v>75</v>
      </c>
    </row>
    <row r="158" spans="1:10" ht="120.5" thickBot="1">
      <c r="A158" s="206"/>
      <c r="B158" s="207" t="s">
        <v>397</v>
      </c>
      <c r="C158" s="208"/>
      <c r="D158" s="206"/>
      <c r="E158" s="206"/>
      <c r="F158" s="206"/>
      <c r="G158" s="206"/>
      <c r="H158" s="206"/>
      <c r="I158" s="231"/>
      <c r="J158" s="236"/>
    </row>
    <row r="159" spans="1:10" ht="48">
      <c r="A159" s="211"/>
      <c r="B159" s="204" t="s">
        <v>398</v>
      </c>
      <c r="C159" s="205"/>
      <c r="D159" s="205">
        <v>20</v>
      </c>
      <c r="E159" s="205">
        <v>10</v>
      </c>
      <c r="F159" s="205">
        <v>8</v>
      </c>
      <c r="G159" s="205">
        <v>10</v>
      </c>
      <c r="H159" s="205">
        <v>7</v>
      </c>
      <c r="I159" s="233">
        <v>3</v>
      </c>
      <c r="J159" s="236">
        <f>D159+E159+F159+G159+H159+I159</f>
        <v>58</v>
      </c>
    </row>
    <row r="160" spans="1:10" ht="72">
      <c r="A160" s="212"/>
      <c r="B160" s="204" t="s">
        <v>399</v>
      </c>
      <c r="C160" s="213"/>
      <c r="D160" s="213"/>
      <c r="E160" s="213"/>
      <c r="F160" s="213"/>
      <c r="G160" s="213"/>
      <c r="H160" s="213"/>
      <c r="I160" s="234"/>
      <c r="J160" s="236"/>
    </row>
    <row r="161" spans="1:10" ht="96.5" thickBot="1">
      <c r="A161" s="214"/>
      <c r="B161" s="207" t="s">
        <v>400</v>
      </c>
      <c r="C161" s="208"/>
      <c r="D161" s="208"/>
      <c r="E161" s="208"/>
      <c r="F161" s="208"/>
      <c r="G161" s="208"/>
      <c r="H161" s="208"/>
      <c r="I161" s="235"/>
      <c r="J161" s="236"/>
    </row>
    <row r="162" spans="1:10" ht="192.5" thickBot="1">
      <c r="A162" s="209"/>
      <c r="B162" s="207" t="s">
        <v>401</v>
      </c>
      <c r="C162" s="210"/>
      <c r="D162" s="210">
        <v>15</v>
      </c>
      <c r="E162" s="210">
        <v>7</v>
      </c>
      <c r="F162" s="210">
        <v>8</v>
      </c>
      <c r="G162" s="210">
        <v>17</v>
      </c>
      <c r="H162" s="210">
        <v>10</v>
      </c>
      <c r="I162" s="232">
        <v>3</v>
      </c>
      <c r="J162" s="236">
        <f>D162+E162+F162+G162+H162+I162</f>
        <v>60</v>
      </c>
    </row>
    <row r="163" spans="1:10" ht="96">
      <c r="A163" s="205"/>
      <c r="B163" s="204" t="s">
        <v>402</v>
      </c>
      <c r="C163" s="205"/>
      <c r="D163" s="205">
        <v>15</v>
      </c>
      <c r="E163" s="205">
        <v>10</v>
      </c>
      <c r="F163" s="205">
        <v>7</v>
      </c>
      <c r="G163" s="205">
        <v>10</v>
      </c>
      <c r="H163" s="205">
        <v>7</v>
      </c>
      <c r="I163" s="233">
        <v>3</v>
      </c>
      <c r="J163" s="236">
        <f>D163+E163+F163+G163+H163+I163</f>
        <v>52</v>
      </c>
    </row>
    <row r="164" spans="1:10" ht="168.5" thickBot="1">
      <c r="A164" s="208"/>
      <c r="B164" s="207" t="s">
        <v>403</v>
      </c>
      <c r="C164" s="208"/>
      <c r="D164" s="208"/>
      <c r="E164" s="208"/>
      <c r="F164" s="208"/>
      <c r="G164" s="208"/>
      <c r="H164" s="208"/>
      <c r="I164" s="235"/>
      <c r="J164" s="236"/>
    </row>
    <row r="165" spans="1:10" ht="72">
      <c r="A165" s="205"/>
      <c r="B165" s="204" t="s">
        <v>404</v>
      </c>
      <c r="C165" s="205"/>
      <c r="D165" s="205">
        <v>22</v>
      </c>
      <c r="E165" s="205">
        <v>13</v>
      </c>
      <c r="F165" s="205">
        <v>12</v>
      </c>
      <c r="G165" s="205">
        <v>15</v>
      </c>
      <c r="H165" s="205">
        <v>10</v>
      </c>
      <c r="I165" s="233">
        <v>5</v>
      </c>
      <c r="J165" s="236"/>
    </row>
    <row r="166" spans="1:10" ht="96.5" thickBot="1">
      <c r="A166" s="208"/>
      <c r="B166" s="207" t="s">
        <v>405</v>
      </c>
      <c r="C166" s="208"/>
      <c r="D166" s="208"/>
      <c r="E166" s="208"/>
      <c r="F166" s="208"/>
      <c r="G166" s="208"/>
      <c r="H166" s="208"/>
      <c r="I166" s="235"/>
      <c r="J166" s="236">
        <f>D165+E165+F165+G165+H165+I165</f>
        <v>77</v>
      </c>
    </row>
    <row r="167" spans="1:10" ht="96">
      <c r="A167" s="205"/>
      <c r="B167" s="204" t="s">
        <v>406</v>
      </c>
      <c r="C167" s="215" t="s">
        <v>407</v>
      </c>
      <c r="D167" s="205">
        <v>20</v>
      </c>
      <c r="E167" s="205">
        <v>10</v>
      </c>
      <c r="F167" s="205">
        <v>10</v>
      </c>
      <c r="G167" s="205">
        <v>13</v>
      </c>
      <c r="H167" s="205">
        <v>10</v>
      </c>
      <c r="I167" s="233">
        <v>10</v>
      </c>
      <c r="J167" s="236">
        <f>D167+E167+F167+G167+H167+I167</f>
        <v>73</v>
      </c>
    </row>
    <row r="168" spans="1:10" ht="384.5" thickBot="1">
      <c r="A168" s="208"/>
      <c r="B168" s="207" t="s">
        <v>408</v>
      </c>
      <c r="C168" s="210" t="s">
        <v>409</v>
      </c>
      <c r="D168" s="208"/>
      <c r="E168" s="208"/>
      <c r="F168" s="208"/>
      <c r="G168" s="208"/>
      <c r="H168" s="208"/>
      <c r="I168" s="235"/>
      <c r="J168" s="236"/>
    </row>
    <row r="169" spans="1:10" ht="120">
      <c r="A169" s="205"/>
      <c r="B169" s="204" t="s">
        <v>410</v>
      </c>
      <c r="C169" s="205"/>
      <c r="D169" s="205">
        <v>20</v>
      </c>
      <c r="E169" s="205">
        <v>10</v>
      </c>
      <c r="F169" s="205">
        <v>7</v>
      </c>
      <c r="G169" s="205">
        <v>10</v>
      </c>
      <c r="H169" s="205">
        <v>8</v>
      </c>
      <c r="I169" s="233">
        <v>2</v>
      </c>
      <c r="J169" s="236">
        <f>D169+E169+F169+G169+H169+I169</f>
        <v>57</v>
      </c>
    </row>
    <row r="170" spans="1:10" ht="264.5" thickBot="1">
      <c r="A170" s="208"/>
      <c r="B170" s="207" t="s">
        <v>411</v>
      </c>
      <c r="C170" s="208"/>
      <c r="D170" s="208"/>
      <c r="E170" s="208"/>
      <c r="F170" s="208"/>
      <c r="G170" s="208"/>
      <c r="H170" s="208"/>
      <c r="I170" s="235"/>
      <c r="J170" s="236"/>
    </row>
    <row r="171" spans="1:10" ht="96">
      <c r="A171" s="205"/>
      <c r="B171" s="204" t="s">
        <v>412</v>
      </c>
      <c r="C171" s="205"/>
      <c r="D171" s="205">
        <v>25</v>
      </c>
      <c r="E171" s="205">
        <v>10</v>
      </c>
      <c r="F171" s="205">
        <v>13</v>
      </c>
      <c r="G171" s="205">
        <v>16</v>
      </c>
      <c r="H171" s="205">
        <v>10</v>
      </c>
      <c r="I171" s="233">
        <v>0</v>
      </c>
      <c r="J171" s="236">
        <f>D171+E171+F171+G171+H171+I171</f>
        <v>74</v>
      </c>
    </row>
    <row r="172" spans="1:10" ht="96.5" thickBot="1">
      <c r="A172" s="208"/>
      <c r="B172" s="207" t="s">
        <v>413</v>
      </c>
      <c r="C172" s="208"/>
      <c r="D172" s="208"/>
      <c r="E172" s="208"/>
      <c r="F172" s="208"/>
      <c r="G172" s="208"/>
      <c r="H172" s="208"/>
      <c r="I172" s="235"/>
      <c r="J172" s="236"/>
    </row>
    <row r="173" spans="1:10" ht="24">
      <c r="A173" s="205"/>
      <c r="B173" s="215" t="s">
        <v>414</v>
      </c>
      <c r="C173" s="205"/>
      <c r="D173" s="205"/>
      <c r="E173" s="205"/>
      <c r="F173" s="205"/>
      <c r="G173" s="205"/>
      <c r="H173" s="205"/>
      <c r="I173" s="233"/>
      <c r="J173" s="236"/>
    </row>
    <row r="174" spans="1:10" ht="24.5" thickBot="1">
      <c r="A174" s="208"/>
      <c r="B174" s="210" t="s">
        <v>415</v>
      </c>
      <c r="C174" s="208"/>
      <c r="D174" s="208"/>
      <c r="E174" s="208"/>
      <c r="F174" s="208"/>
      <c r="G174" s="208"/>
      <c r="H174" s="208"/>
      <c r="I174" s="235"/>
      <c r="J174" s="236"/>
    </row>
    <row r="176" spans="1:10" ht="15" thickBot="1"/>
    <row r="177" spans="1:10" ht="84.5" thickBot="1">
      <c r="A177" s="150" t="s">
        <v>256</v>
      </c>
      <c r="B177" s="151" t="s">
        <v>257</v>
      </c>
      <c r="C177" s="151" t="s">
        <v>258</v>
      </c>
      <c r="D177" s="237" t="s">
        <v>259</v>
      </c>
      <c r="E177" s="237" t="s">
        <v>260</v>
      </c>
      <c r="F177" s="237" t="s">
        <v>261</v>
      </c>
      <c r="G177" s="237" t="s">
        <v>262</v>
      </c>
      <c r="H177" s="237" t="s">
        <v>132</v>
      </c>
      <c r="I177" s="237" t="s">
        <v>263</v>
      </c>
      <c r="J177" s="238" t="s">
        <v>380</v>
      </c>
    </row>
    <row r="178" spans="1:10" ht="24">
      <c r="A178" s="188" t="s">
        <v>416</v>
      </c>
      <c r="B178" s="189"/>
      <c r="C178" s="189"/>
      <c r="D178" s="189"/>
      <c r="E178" s="189"/>
      <c r="F178" s="189"/>
      <c r="G178" s="189"/>
      <c r="H178" s="189"/>
      <c r="I178" s="190"/>
      <c r="J178" s="153"/>
    </row>
    <row r="179" spans="1:10" ht="21">
      <c r="A179" s="154" t="s">
        <v>417</v>
      </c>
      <c r="B179" s="155"/>
      <c r="C179" s="155"/>
      <c r="D179" s="155"/>
      <c r="E179" s="155"/>
      <c r="F179" s="155"/>
      <c r="G179" s="155"/>
      <c r="H179" s="155"/>
      <c r="I179" s="156"/>
      <c r="J179" s="153"/>
    </row>
    <row r="180" spans="1:10" ht="21">
      <c r="A180" s="154" t="s">
        <v>418</v>
      </c>
      <c r="B180" s="155"/>
      <c r="C180" s="155"/>
      <c r="D180" s="155"/>
      <c r="E180" s="155"/>
      <c r="F180" s="155"/>
      <c r="G180" s="155"/>
      <c r="H180" s="155"/>
      <c r="I180" s="156"/>
      <c r="J180" s="153"/>
    </row>
    <row r="181" spans="1:10" ht="21.5" thickBot="1">
      <c r="A181" s="157" t="s">
        <v>419</v>
      </c>
      <c r="B181" s="158"/>
      <c r="C181" s="158"/>
      <c r="D181" s="158"/>
      <c r="E181" s="158"/>
      <c r="F181" s="158"/>
      <c r="G181" s="158"/>
      <c r="H181" s="158"/>
      <c r="I181" s="159"/>
      <c r="J181" s="153"/>
    </row>
    <row r="182" spans="1:10" ht="21.5" thickBot="1">
      <c r="A182" s="181"/>
      <c r="B182" s="161" t="s">
        <v>420</v>
      </c>
      <c r="C182" s="162"/>
      <c r="D182" s="162"/>
      <c r="E182" s="162"/>
      <c r="F182" s="162"/>
      <c r="G182" s="162"/>
      <c r="H182" s="162"/>
      <c r="I182" s="163"/>
      <c r="J182" s="153"/>
    </row>
    <row r="183" spans="1:10" ht="42">
      <c r="A183" s="183"/>
      <c r="B183" s="239" t="s">
        <v>421</v>
      </c>
      <c r="C183" s="239" t="s">
        <v>422</v>
      </c>
      <c r="D183" s="184">
        <v>15</v>
      </c>
      <c r="E183" s="184">
        <v>15</v>
      </c>
      <c r="F183" s="184">
        <v>15</v>
      </c>
      <c r="G183" s="184">
        <v>15</v>
      </c>
      <c r="H183" s="184">
        <v>5</v>
      </c>
      <c r="I183" s="184">
        <v>10</v>
      </c>
      <c r="J183" s="153">
        <f>SUM(D183:I183)</f>
        <v>75</v>
      </c>
    </row>
    <row r="184" spans="1:10" ht="168.5" thickBot="1">
      <c r="A184" s="187"/>
      <c r="B184" s="240" t="s">
        <v>423</v>
      </c>
      <c r="C184" s="240" t="s">
        <v>424</v>
      </c>
      <c r="D184" s="181"/>
      <c r="E184" s="181"/>
      <c r="F184" s="181"/>
      <c r="G184" s="181"/>
      <c r="H184" s="181"/>
      <c r="I184" s="181"/>
      <c r="J184" s="153"/>
    </row>
    <row r="185" spans="1:10" ht="42">
      <c r="A185" s="164"/>
      <c r="B185" s="239" t="s">
        <v>425</v>
      </c>
      <c r="C185" s="241"/>
      <c r="D185" s="191">
        <v>20</v>
      </c>
      <c r="E185" s="191">
        <v>15</v>
      </c>
      <c r="F185" s="191">
        <v>15</v>
      </c>
      <c r="G185" s="191">
        <v>20</v>
      </c>
      <c r="H185" s="191">
        <v>10</v>
      </c>
      <c r="I185" s="191">
        <v>0</v>
      </c>
      <c r="J185" s="153">
        <f t="shared" ref="J185:J210" si="1">SUM(D185:I185)</f>
        <v>80</v>
      </c>
    </row>
    <row r="186" spans="1:10" ht="126.5" thickBot="1">
      <c r="A186" s="168"/>
      <c r="B186" s="240" t="s">
        <v>426</v>
      </c>
      <c r="C186" s="242"/>
      <c r="D186" s="177"/>
      <c r="E186" s="177"/>
      <c r="F186" s="177"/>
      <c r="G186" s="177"/>
      <c r="H186" s="177"/>
      <c r="I186" s="177"/>
      <c r="J186" s="153"/>
    </row>
    <row r="187" spans="1:10" ht="63.5" thickBot="1">
      <c r="A187" s="177"/>
      <c r="B187" s="240" t="s">
        <v>427</v>
      </c>
      <c r="C187" s="169"/>
      <c r="D187" s="169">
        <v>20</v>
      </c>
      <c r="E187" s="169">
        <v>15</v>
      </c>
      <c r="F187" s="169">
        <v>10</v>
      </c>
      <c r="G187" s="169">
        <v>10</v>
      </c>
      <c r="H187" s="169">
        <v>10</v>
      </c>
      <c r="I187" s="169">
        <v>0</v>
      </c>
      <c r="J187" s="153">
        <f t="shared" si="1"/>
        <v>65</v>
      </c>
    </row>
    <row r="188" spans="1:10" ht="42">
      <c r="A188" s="164"/>
      <c r="B188" s="239" t="s">
        <v>428</v>
      </c>
      <c r="C188" s="164"/>
      <c r="D188" s="191">
        <v>15</v>
      </c>
      <c r="E188" s="191">
        <v>15</v>
      </c>
      <c r="F188" s="191">
        <v>10</v>
      </c>
      <c r="G188" s="191">
        <v>15</v>
      </c>
      <c r="H188" s="191">
        <v>10</v>
      </c>
      <c r="I188" s="191">
        <v>0</v>
      </c>
      <c r="J188" s="153">
        <f t="shared" si="1"/>
        <v>65</v>
      </c>
    </row>
    <row r="189" spans="1:10" ht="126.5" thickBot="1">
      <c r="A189" s="168"/>
      <c r="B189" s="240" t="s">
        <v>429</v>
      </c>
      <c r="C189" s="168"/>
      <c r="D189" s="177"/>
      <c r="E189" s="177"/>
      <c r="F189" s="177"/>
      <c r="G189" s="177"/>
      <c r="H189" s="177"/>
      <c r="I189" s="177"/>
      <c r="J189" s="153"/>
    </row>
    <row r="190" spans="1:10" ht="21.5" thickBot="1">
      <c r="A190" s="181"/>
      <c r="B190" s="161" t="s">
        <v>430</v>
      </c>
      <c r="C190" s="162"/>
      <c r="D190" s="162"/>
      <c r="E190" s="162"/>
      <c r="F190" s="162"/>
      <c r="G190" s="162"/>
      <c r="H190" s="162"/>
      <c r="I190" s="163"/>
      <c r="J190" s="153"/>
    </row>
    <row r="191" spans="1:10" ht="63">
      <c r="A191" s="164"/>
      <c r="B191" s="239" t="s">
        <v>431</v>
      </c>
      <c r="C191" s="164"/>
      <c r="D191" s="184">
        <v>25</v>
      </c>
      <c r="E191" s="184">
        <v>10</v>
      </c>
      <c r="F191" s="184">
        <v>15</v>
      </c>
      <c r="G191" s="184">
        <v>20</v>
      </c>
      <c r="H191" s="184">
        <v>15</v>
      </c>
      <c r="I191" s="184">
        <v>0</v>
      </c>
      <c r="J191" s="153">
        <f t="shared" si="1"/>
        <v>85</v>
      </c>
    </row>
    <row r="192" spans="1:10" ht="63.5" thickBot="1">
      <c r="A192" s="168"/>
      <c r="B192" s="240" t="s">
        <v>432</v>
      </c>
      <c r="C192" s="168"/>
      <c r="D192" s="181"/>
      <c r="E192" s="181"/>
      <c r="F192" s="181"/>
      <c r="G192" s="181"/>
      <c r="H192" s="181"/>
      <c r="I192" s="181"/>
      <c r="J192" s="153"/>
    </row>
    <row r="193" spans="1:10" ht="105.5" thickBot="1">
      <c r="A193" s="177"/>
      <c r="B193" s="240" t="s">
        <v>433</v>
      </c>
      <c r="C193" s="240"/>
      <c r="D193" s="169">
        <v>15</v>
      </c>
      <c r="E193" s="169">
        <v>10</v>
      </c>
      <c r="F193" s="169">
        <v>10</v>
      </c>
      <c r="G193" s="169">
        <v>10</v>
      </c>
      <c r="H193" s="169">
        <v>10</v>
      </c>
      <c r="I193" s="169">
        <v>0</v>
      </c>
      <c r="J193" s="153">
        <f t="shared" si="1"/>
        <v>55</v>
      </c>
    </row>
    <row r="194" spans="1:10" ht="105">
      <c r="A194" s="164"/>
      <c r="B194" s="239" t="s">
        <v>434</v>
      </c>
      <c r="C194" s="241"/>
      <c r="D194" s="191">
        <v>15</v>
      </c>
      <c r="E194" s="191">
        <v>10</v>
      </c>
      <c r="F194" s="191">
        <v>10</v>
      </c>
      <c r="G194" s="191">
        <v>10</v>
      </c>
      <c r="H194" s="191">
        <v>10</v>
      </c>
      <c r="I194" s="191">
        <v>0</v>
      </c>
      <c r="J194" s="153">
        <f t="shared" si="1"/>
        <v>55</v>
      </c>
    </row>
    <row r="195" spans="1:10" ht="42.5" thickBot="1">
      <c r="A195" s="168"/>
      <c r="B195" s="240" t="s">
        <v>435</v>
      </c>
      <c r="C195" s="242"/>
      <c r="D195" s="177"/>
      <c r="E195" s="177"/>
      <c r="F195" s="177"/>
      <c r="G195" s="177"/>
      <c r="H195" s="177"/>
      <c r="I195" s="177"/>
      <c r="J195" s="153"/>
    </row>
    <row r="196" spans="1:10" ht="21.5" thickBot="1">
      <c r="A196" s="177"/>
      <c r="B196" s="161" t="s">
        <v>436</v>
      </c>
      <c r="C196" s="162"/>
      <c r="D196" s="162"/>
      <c r="E196" s="162"/>
      <c r="F196" s="162"/>
      <c r="G196" s="162"/>
      <c r="H196" s="162"/>
      <c r="I196" s="163"/>
      <c r="J196" s="153"/>
    </row>
    <row r="197" spans="1:10" ht="210.5" thickBot="1">
      <c r="A197" s="177"/>
      <c r="B197" s="240" t="s">
        <v>437</v>
      </c>
      <c r="C197" s="240"/>
      <c r="D197" s="169">
        <v>25</v>
      </c>
      <c r="E197" s="169">
        <v>15</v>
      </c>
      <c r="F197" s="169">
        <v>15</v>
      </c>
      <c r="G197" s="169">
        <v>15</v>
      </c>
      <c r="H197" s="169">
        <v>10</v>
      </c>
      <c r="I197" s="169">
        <v>0</v>
      </c>
      <c r="J197" s="153">
        <f t="shared" si="1"/>
        <v>80</v>
      </c>
    </row>
    <row r="198" spans="1:10" ht="105.5" thickBot="1">
      <c r="A198" s="177"/>
      <c r="B198" s="240" t="s">
        <v>438</v>
      </c>
      <c r="C198" s="169"/>
      <c r="D198" s="169">
        <v>20</v>
      </c>
      <c r="E198" s="169">
        <v>15</v>
      </c>
      <c r="F198" s="169">
        <v>10</v>
      </c>
      <c r="G198" s="169">
        <v>10</v>
      </c>
      <c r="H198" s="169">
        <v>10</v>
      </c>
      <c r="I198" s="169">
        <v>0</v>
      </c>
      <c r="J198" s="153">
        <f t="shared" si="1"/>
        <v>65</v>
      </c>
    </row>
    <row r="199" spans="1:10" ht="63">
      <c r="A199" s="164"/>
      <c r="B199" s="239" t="s">
        <v>439</v>
      </c>
      <c r="C199" s="241"/>
      <c r="D199" s="191">
        <v>15</v>
      </c>
      <c r="E199" s="191">
        <v>10</v>
      </c>
      <c r="F199" s="191">
        <v>10</v>
      </c>
      <c r="G199" s="191">
        <v>10</v>
      </c>
      <c r="H199" s="191">
        <v>10</v>
      </c>
      <c r="I199" s="191">
        <v>0</v>
      </c>
      <c r="J199" s="153">
        <f t="shared" si="1"/>
        <v>55</v>
      </c>
    </row>
    <row r="200" spans="1:10" ht="63.5" thickBot="1">
      <c r="A200" s="168"/>
      <c r="B200" s="240" t="s">
        <v>440</v>
      </c>
      <c r="C200" s="242"/>
      <c r="D200" s="177"/>
      <c r="E200" s="177"/>
      <c r="F200" s="177"/>
      <c r="G200" s="177"/>
      <c r="H200" s="177"/>
      <c r="I200" s="177"/>
      <c r="J200" s="153"/>
    </row>
    <row r="201" spans="1:10" ht="21">
      <c r="A201" s="164"/>
      <c r="B201" s="239" t="s">
        <v>441</v>
      </c>
      <c r="C201" s="165" t="s">
        <v>442</v>
      </c>
      <c r="D201" s="191">
        <v>10</v>
      </c>
      <c r="E201" s="191">
        <v>15</v>
      </c>
      <c r="F201" s="191">
        <v>15</v>
      </c>
      <c r="G201" s="191">
        <v>15</v>
      </c>
      <c r="H201" s="191">
        <v>10</v>
      </c>
      <c r="I201" s="191">
        <v>10</v>
      </c>
      <c r="J201" s="153">
        <f t="shared" si="1"/>
        <v>75</v>
      </c>
    </row>
    <row r="202" spans="1:10" ht="84">
      <c r="A202" s="167"/>
      <c r="B202" s="239" t="s">
        <v>443</v>
      </c>
      <c r="C202" s="165" t="s">
        <v>444</v>
      </c>
      <c r="D202" s="243"/>
      <c r="E202" s="243"/>
      <c r="F202" s="243"/>
      <c r="G202" s="243"/>
      <c r="H202" s="243"/>
      <c r="I202" s="243"/>
      <c r="J202" s="153"/>
    </row>
    <row r="203" spans="1:10" ht="189.5" thickBot="1">
      <c r="A203" s="168"/>
      <c r="B203" s="240" t="s">
        <v>445</v>
      </c>
      <c r="C203" s="169" t="s">
        <v>446</v>
      </c>
      <c r="D203" s="177"/>
      <c r="E203" s="177"/>
      <c r="F203" s="177"/>
      <c r="G203" s="177"/>
      <c r="H203" s="177"/>
      <c r="I203" s="177"/>
      <c r="J203" s="153"/>
    </row>
    <row r="204" spans="1:10" ht="105">
      <c r="A204" s="164"/>
      <c r="B204" s="239" t="s">
        <v>447</v>
      </c>
      <c r="C204" s="241"/>
      <c r="D204" s="191"/>
      <c r="E204" s="191"/>
      <c r="F204" s="191"/>
      <c r="G204" s="191"/>
      <c r="H204" s="191"/>
      <c r="I204" s="191"/>
      <c r="J204" s="153"/>
    </row>
    <row r="205" spans="1:10" ht="126.5" thickBot="1">
      <c r="A205" s="168"/>
      <c r="B205" s="240" t="s">
        <v>448</v>
      </c>
      <c r="C205" s="242"/>
      <c r="D205" s="177"/>
      <c r="E205" s="177"/>
      <c r="F205" s="177"/>
      <c r="G205" s="177"/>
      <c r="H205" s="177"/>
      <c r="I205" s="177"/>
      <c r="J205" s="153"/>
    </row>
    <row r="206" spans="1:10" ht="63">
      <c r="A206" s="164"/>
      <c r="B206" s="239" t="s">
        <v>449</v>
      </c>
      <c r="C206" s="241"/>
      <c r="D206" s="191">
        <v>20</v>
      </c>
      <c r="E206" s="191">
        <v>15</v>
      </c>
      <c r="F206" s="191">
        <v>15</v>
      </c>
      <c r="G206" s="191">
        <v>15</v>
      </c>
      <c r="H206" s="191">
        <v>10</v>
      </c>
      <c r="I206" s="191">
        <v>0</v>
      </c>
      <c r="J206" s="153">
        <f t="shared" si="1"/>
        <v>75</v>
      </c>
    </row>
    <row r="207" spans="1:10" ht="126.5" thickBot="1">
      <c r="A207" s="168"/>
      <c r="B207" s="240" t="s">
        <v>450</v>
      </c>
      <c r="C207" s="242"/>
      <c r="D207" s="177"/>
      <c r="E207" s="177"/>
      <c r="F207" s="177"/>
      <c r="G207" s="177"/>
      <c r="H207" s="177"/>
      <c r="I207" s="177"/>
      <c r="J207" s="153"/>
    </row>
    <row r="208" spans="1:10" ht="126">
      <c r="A208" s="164"/>
      <c r="B208" s="239" t="s">
        <v>451</v>
      </c>
      <c r="C208" s="241"/>
      <c r="D208" s="191">
        <v>15</v>
      </c>
      <c r="E208" s="191">
        <v>10</v>
      </c>
      <c r="F208" s="191">
        <v>10</v>
      </c>
      <c r="G208" s="191">
        <v>10</v>
      </c>
      <c r="H208" s="191">
        <v>10</v>
      </c>
      <c r="I208" s="191">
        <v>0</v>
      </c>
      <c r="J208" s="153">
        <f t="shared" si="1"/>
        <v>55</v>
      </c>
    </row>
    <row r="209" spans="1:10" ht="147.5" thickBot="1">
      <c r="A209" s="168"/>
      <c r="B209" s="240" t="s">
        <v>452</v>
      </c>
      <c r="C209" s="242"/>
      <c r="D209" s="177"/>
      <c r="E209" s="177"/>
      <c r="F209" s="177"/>
      <c r="G209" s="177"/>
      <c r="H209" s="177"/>
      <c r="I209" s="177"/>
      <c r="J209" s="153"/>
    </row>
    <row r="210" spans="1:10" ht="105">
      <c r="A210" s="164"/>
      <c r="B210" s="239" t="s">
        <v>453</v>
      </c>
      <c r="C210" s="241"/>
      <c r="D210" s="191">
        <v>15</v>
      </c>
      <c r="E210" s="191">
        <v>10</v>
      </c>
      <c r="F210" s="191">
        <v>10</v>
      </c>
      <c r="G210" s="191">
        <v>10</v>
      </c>
      <c r="H210" s="191">
        <v>10</v>
      </c>
      <c r="I210" s="191">
        <v>0</v>
      </c>
      <c r="J210" s="153">
        <f t="shared" si="1"/>
        <v>55</v>
      </c>
    </row>
    <row r="211" spans="1:10" ht="84.5" thickBot="1">
      <c r="A211" s="168"/>
      <c r="B211" s="240" t="s">
        <v>454</v>
      </c>
      <c r="C211" s="242"/>
      <c r="D211" s="177"/>
      <c r="E211" s="177"/>
      <c r="F211" s="177"/>
      <c r="G211" s="177"/>
      <c r="H211" s="177"/>
      <c r="I211" s="177"/>
      <c r="J211" s="153"/>
    </row>
    <row r="212" spans="1:10" ht="21">
      <c r="A212" s="164"/>
      <c r="B212" s="165" t="s">
        <v>325</v>
      </c>
      <c r="C212" s="241"/>
      <c r="D212" s="191"/>
      <c r="E212" s="191"/>
      <c r="F212" s="191"/>
      <c r="G212" s="191"/>
      <c r="H212" s="191"/>
      <c r="I212" s="191"/>
      <c r="J212" s="153"/>
    </row>
    <row r="213" spans="1:10" ht="21.5" thickBot="1">
      <c r="A213" s="168"/>
      <c r="B213" s="169" t="s">
        <v>455</v>
      </c>
      <c r="C213" s="242"/>
      <c r="D213" s="177"/>
      <c r="E213" s="177"/>
      <c r="F213" s="177"/>
      <c r="G213" s="177"/>
      <c r="H213" s="177"/>
      <c r="I213" s="177"/>
      <c r="J213" s="153"/>
    </row>
    <row r="214" spans="1:10" ht="21">
      <c r="A214" s="164"/>
      <c r="B214" s="165" t="s">
        <v>325</v>
      </c>
      <c r="C214" s="241"/>
      <c r="D214" s="191"/>
      <c r="E214" s="191"/>
      <c r="F214" s="191"/>
      <c r="G214" s="191"/>
      <c r="H214" s="191"/>
      <c r="I214" s="191"/>
      <c r="J214" s="153"/>
    </row>
    <row r="215" spans="1:10" ht="21.5" thickBot="1">
      <c r="A215" s="168"/>
      <c r="B215" s="169" t="s">
        <v>455</v>
      </c>
      <c r="C215" s="242"/>
      <c r="D215" s="177"/>
      <c r="E215" s="177"/>
      <c r="F215" s="177"/>
      <c r="G215" s="177"/>
      <c r="H215" s="177"/>
      <c r="I215" s="177"/>
      <c r="J215" s="153"/>
    </row>
    <row r="217" spans="1:10" ht="15" thickBot="1"/>
    <row r="218" spans="1:10" ht="84.5" thickBot="1">
      <c r="A218" s="150" t="s">
        <v>256</v>
      </c>
      <c r="B218" s="151" t="s">
        <v>257</v>
      </c>
      <c r="C218" s="151" t="s">
        <v>258</v>
      </c>
      <c r="D218" s="151" t="s">
        <v>259</v>
      </c>
      <c r="E218" s="151" t="s">
        <v>260</v>
      </c>
      <c r="F218" s="151" t="s">
        <v>261</v>
      </c>
      <c r="G218" s="151" t="s">
        <v>262</v>
      </c>
      <c r="H218" s="151" t="s">
        <v>132</v>
      </c>
      <c r="I218" s="151" t="s">
        <v>263</v>
      </c>
      <c r="J218" s="153"/>
    </row>
    <row r="219" spans="1:10" ht="24">
      <c r="A219" s="188" t="s">
        <v>456</v>
      </c>
      <c r="B219" s="189"/>
      <c r="C219" s="189"/>
      <c r="D219" s="189"/>
      <c r="E219" s="189"/>
      <c r="F219" s="189"/>
      <c r="G219" s="189"/>
      <c r="H219" s="189"/>
      <c r="I219" s="190"/>
      <c r="J219" s="153"/>
    </row>
    <row r="220" spans="1:10" ht="21">
      <c r="A220" s="154" t="s">
        <v>457</v>
      </c>
      <c r="B220" s="155"/>
      <c r="C220" s="155"/>
      <c r="D220" s="155"/>
      <c r="E220" s="155"/>
      <c r="F220" s="155"/>
      <c r="G220" s="155"/>
      <c r="H220" s="155"/>
      <c r="I220" s="156"/>
      <c r="J220" s="153"/>
    </row>
    <row r="221" spans="1:10" ht="21">
      <c r="A221" s="154" t="s">
        <v>458</v>
      </c>
      <c r="B221" s="155"/>
      <c r="C221" s="155"/>
      <c r="D221" s="155"/>
      <c r="E221" s="155"/>
      <c r="F221" s="155"/>
      <c r="G221" s="155"/>
      <c r="H221" s="155"/>
      <c r="I221" s="156"/>
      <c r="J221" s="153"/>
    </row>
    <row r="222" spans="1:10" ht="21.5" thickBot="1">
      <c r="A222" s="157" t="s">
        <v>459</v>
      </c>
      <c r="B222" s="158"/>
      <c r="C222" s="158"/>
      <c r="D222" s="158"/>
      <c r="E222" s="158"/>
      <c r="F222" s="158"/>
      <c r="G222" s="158"/>
      <c r="H222" s="158"/>
      <c r="I222" s="159"/>
      <c r="J222" s="153"/>
    </row>
    <row r="223" spans="1:10" ht="21.5" thickBot="1">
      <c r="A223" s="181"/>
      <c r="B223" s="161" t="s">
        <v>460</v>
      </c>
      <c r="C223" s="162"/>
      <c r="D223" s="162"/>
      <c r="E223" s="162"/>
      <c r="F223" s="162"/>
      <c r="G223" s="162"/>
      <c r="H223" s="162"/>
      <c r="I223" s="163"/>
      <c r="J223" s="153" t="s">
        <v>380</v>
      </c>
    </row>
    <row r="224" spans="1:10" ht="21">
      <c r="A224" s="183"/>
      <c r="B224" s="164" t="s">
        <v>461</v>
      </c>
      <c r="C224" s="165" t="s">
        <v>462</v>
      </c>
      <c r="D224" s="184">
        <v>20</v>
      </c>
      <c r="E224" s="184">
        <v>15</v>
      </c>
      <c r="F224" s="184">
        <v>15</v>
      </c>
      <c r="G224" s="184">
        <v>18</v>
      </c>
      <c r="H224" s="184">
        <v>15</v>
      </c>
      <c r="I224" s="184">
        <v>8</v>
      </c>
      <c r="J224" s="153">
        <f>SUM(D224:I224)</f>
        <v>91</v>
      </c>
    </row>
    <row r="225" spans="1:11" ht="21">
      <c r="A225" s="185"/>
      <c r="B225" s="167"/>
      <c r="C225" s="165" t="s">
        <v>463</v>
      </c>
      <c r="D225" s="186"/>
      <c r="E225" s="186"/>
      <c r="F225" s="186"/>
      <c r="G225" s="186"/>
      <c r="H225" s="186"/>
      <c r="I225" s="186"/>
      <c r="J225" s="153"/>
    </row>
    <row r="226" spans="1:11" ht="21">
      <c r="A226" s="185"/>
      <c r="B226" s="167"/>
      <c r="C226" s="165" t="s">
        <v>464</v>
      </c>
      <c r="D226" s="186"/>
      <c r="E226" s="186"/>
      <c r="F226" s="186"/>
      <c r="G226" s="186"/>
      <c r="H226" s="186"/>
      <c r="I226" s="186"/>
      <c r="J226" s="153"/>
    </row>
    <row r="227" spans="1:11" ht="21">
      <c r="A227" s="185"/>
      <c r="B227" s="167"/>
      <c r="C227" s="165" t="s">
        <v>465</v>
      </c>
      <c r="D227" s="186"/>
      <c r="E227" s="186"/>
      <c r="F227" s="186"/>
      <c r="G227" s="186"/>
      <c r="H227" s="186"/>
      <c r="I227" s="186"/>
      <c r="J227" s="153"/>
    </row>
    <row r="228" spans="1:11" ht="21">
      <c r="A228" s="185"/>
      <c r="B228" s="167"/>
      <c r="C228" s="165" t="s">
        <v>466</v>
      </c>
      <c r="D228" s="186"/>
      <c r="E228" s="186"/>
      <c r="F228" s="186"/>
      <c r="G228" s="186"/>
      <c r="H228" s="186"/>
      <c r="I228" s="186"/>
      <c r="J228" s="153"/>
    </row>
    <row r="229" spans="1:11" ht="21">
      <c r="A229" s="185"/>
      <c r="B229" s="167"/>
      <c r="C229" s="165" t="s">
        <v>467</v>
      </c>
      <c r="D229" s="186"/>
      <c r="E229" s="186"/>
      <c r="F229" s="186"/>
      <c r="G229" s="186"/>
      <c r="H229" s="186"/>
      <c r="I229" s="186"/>
      <c r="J229" s="153"/>
    </row>
    <row r="230" spans="1:11" ht="21">
      <c r="A230" s="185"/>
      <c r="B230" s="167"/>
      <c r="C230" s="165" t="s">
        <v>468</v>
      </c>
      <c r="D230" s="186"/>
      <c r="E230" s="186"/>
      <c r="F230" s="186"/>
      <c r="G230" s="186"/>
      <c r="H230" s="186"/>
      <c r="I230" s="186"/>
      <c r="J230" s="153"/>
    </row>
    <row r="231" spans="1:11" ht="21">
      <c r="A231" s="185"/>
      <c r="B231" s="167"/>
      <c r="C231" s="165" t="s">
        <v>469</v>
      </c>
      <c r="D231" s="186"/>
      <c r="E231" s="186"/>
      <c r="F231" s="186"/>
      <c r="G231" s="186"/>
      <c r="H231" s="186"/>
      <c r="I231" s="186"/>
      <c r="J231" s="153"/>
    </row>
    <row r="232" spans="1:11" ht="21.5" thickBot="1">
      <c r="A232" s="187"/>
      <c r="B232" s="168"/>
      <c r="C232" s="169" t="s">
        <v>470</v>
      </c>
      <c r="D232" s="181"/>
      <c r="E232" s="181"/>
      <c r="F232" s="181"/>
      <c r="G232" s="181"/>
      <c r="H232" s="181"/>
      <c r="I232" s="181"/>
      <c r="J232" s="153"/>
    </row>
    <row r="233" spans="1:11" ht="21.5" thickBot="1">
      <c r="A233" s="181"/>
      <c r="B233" s="169" t="s">
        <v>471</v>
      </c>
      <c r="C233" s="169" t="s">
        <v>472</v>
      </c>
      <c r="D233" s="169">
        <v>20</v>
      </c>
      <c r="E233" s="169">
        <v>15</v>
      </c>
      <c r="F233" s="169">
        <v>15</v>
      </c>
      <c r="G233" s="169">
        <v>15</v>
      </c>
      <c r="H233" s="169">
        <v>10</v>
      </c>
      <c r="I233" s="169">
        <v>8</v>
      </c>
      <c r="J233" s="153">
        <f>SUM(D233:I233)</f>
        <v>83</v>
      </c>
    </row>
    <row r="234" spans="1:11" ht="21.5" thickBot="1">
      <c r="A234" s="177"/>
      <c r="B234" s="169" t="s">
        <v>473</v>
      </c>
      <c r="C234" s="169"/>
      <c r="D234" s="169"/>
      <c r="E234" s="169"/>
      <c r="F234" s="169"/>
      <c r="G234" s="169"/>
      <c r="H234" s="169"/>
      <c r="I234" s="169"/>
      <c r="J234" s="153"/>
    </row>
    <row r="235" spans="1:11" ht="24">
      <c r="A235" s="164"/>
      <c r="B235" s="164" t="s">
        <v>474</v>
      </c>
      <c r="C235" s="215" t="s">
        <v>475</v>
      </c>
      <c r="D235" s="191">
        <v>20</v>
      </c>
      <c r="E235" s="191">
        <v>15</v>
      </c>
      <c r="F235" s="191">
        <v>13</v>
      </c>
      <c r="G235" s="191">
        <v>15</v>
      </c>
      <c r="H235" s="191">
        <v>13</v>
      </c>
      <c r="I235" s="191">
        <v>0</v>
      </c>
      <c r="J235" s="153">
        <f>SUM(D235:I235)</f>
        <v>76</v>
      </c>
    </row>
    <row r="236" spans="1:11" ht="24">
      <c r="A236" s="167"/>
      <c r="B236" s="167"/>
      <c r="C236" s="215" t="s">
        <v>476</v>
      </c>
      <c r="D236" s="243"/>
      <c r="E236" s="243"/>
      <c r="F236" s="243"/>
      <c r="G236" s="243"/>
      <c r="H236" s="243"/>
      <c r="I236" s="243"/>
      <c r="J236" s="153"/>
    </row>
    <row r="237" spans="1:11" ht="25" thickBot="1">
      <c r="A237" s="168"/>
      <c r="B237" s="168"/>
      <c r="C237" s="244"/>
      <c r="D237" s="177"/>
      <c r="E237" s="177"/>
      <c r="F237" s="177"/>
      <c r="G237" s="177"/>
      <c r="H237" s="177"/>
      <c r="I237" s="177"/>
      <c r="J237" s="153"/>
    </row>
    <row r="238" spans="1:11" ht="43" thickBot="1">
      <c r="A238" s="177"/>
      <c r="B238" s="169" t="s">
        <v>477</v>
      </c>
      <c r="C238" s="169"/>
      <c r="D238" s="169">
        <v>25</v>
      </c>
      <c r="E238" s="169">
        <v>15</v>
      </c>
      <c r="F238" s="169">
        <v>15</v>
      </c>
      <c r="G238" s="169">
        <v>15</v>
      </c>
      <c r="H238" s="169">
        <v>15</v>
      </c>
      <c r="I238" s="169">
        <v>9</v>
      </c>
      <c r="J238" s="153">
        <f>SUM(D238:I238)</f>
        <v>94</v>
      </c>
      <c r="K238" s="192" t="s">
        <v>379</v>
      </c>
    </row>
    <row r="239" spans="1:11" ht="21.5" thickBot="1">
      <c r="A239" s="181"/>
      <c r="B239" s="161" t="s">
        <v>478</v>
      </c>
      <c r="C239" s="162"/>
      <c r="D239" s="162"/>
      <c r="E239" s="162"/>
      <c r="F239" s="162"/>
      <c r="G239" s="162"/>
      <c r="H239" s="162"/>
      <c r="I239" s="163"/>
      <c r="J239" s="153"/>
    </row>
    <row r="240" spans="1:11" ht="21.5" thickBot="1">
      <c r="A240" s="181"/>
      <c r="B240" s="169" t="s">
        <v>479</v>
      </c>
      <c r="C240" s="169"/>
      <c r="D240" s="182"/>
      <c r="E240" s="182"/>
      <c r="F240" s="182"/>
      <c r="G240" s="182"/>
      <c r="H240" s="182"/>
      <c r="I240" s="182"/>
      <c r="J240" s="153"/>
    </row>
    <row r="241" spans="1:11" ht="24.5">
      <c r="A241" s="164"/>
      <c r="B241" s="164" t="s">
        <v>480</v>
      </c>
      <c r="C241" s="245"/>
      <c r="D241" s="191">
        <v>20</v>
      </c>
      <c r="E241" s="191">
        <v>10</v>
      </c>
      <c r="F241" s="191">
        <v>10</v>
      </c>
      <c r="G241" s="191">
        <v>15</v>
      </c>
      <c r="H241" s="191">
        <v>12</v>
      </c>
      <c r="I241" s="191">
        <v>5</v>
      </c>
      <c r="J241" s="153">
        <f>SUM(D241:I241)</f>
        <v>72</v>
      </c>
    </row>
    <row r="242" spans="1:11" ht="25" thickBot="1">
      <c r="A242" s="168"/>
      <c r="B242" s="168"/>
      <c r="C242" s="246"/>
      <c r="D242" s="177"/>
      <c r="E242" s="177"/>
      <c r="F242" s="177"/>
      <c r="G242" s="177"/>
      <c r="H242" s="177"/>
      <c r="I242" s="177"/>
      <c r="J242" s="153"/>
    </row>
    <row r="243" spans="1:11" ht="21.5" thickBot="1">
      <c r="A243" s="177"/>
      <c r="B243" s="169" t="s">
        <v>481</v>
      </c>
      <c r="C243" s="169"/>
      <c r="D243" s="169"/>
      <c r="E243" s="169"/>
      <c r="F243" s="169"/>
      <c r="G243" s="169"/>
      <c r="H243" s="169"/>
      <c r="I243" s="169"/>
      <c r="J243" s="153"/>
    </row>
    <row r="244" spans="1:11" ht="21.5" thickBot="1">
      <c r="A244" s="177"/>
      <c r="B244" s="169" t="s">
        <v>482</v>
      </c>
      <c r="C244" s="169"/>
      <c r="D244" s="169"/>
      <c r="E244" s="169"/>
      <c r="F244" s="169"/>
      <c r="G244" s="169"/>
      <c r="H244" s="169"/>
      <c r="I244" s="169"/>
      <c r="J244" s="153"/>
    </row>
    <row r="245" spans="1:11" ht="21.5" thickBot="1">
      <c r="A245" s="177"/>
      <c r="B245" s="169" t="s">
        <v>483</v>
      </c>
      <c r="C245" s="169"/>
      <c r="D245" s="169"/>
      <c r="E245" s="169"/>
      <c r="F245" s="169"/>
      <c r="G245" s="169"/>
      <c r="H245" s="169"/>
      <c r="I245" s="169"/>
      <c r="J245" s="153"/>
    </row>
    <row r="246" spans="1:11" ht="21.5" thickBot="1">
      <c r="A246" s="177"/>
      <c r="B246" s="169" t="s">
        <v>484</v>
      </c>
      <c r="C246" s="169"/>
      <c r="D246" s="169"/>
      <c r="E246" s="169"/>
      <c r="F246" s="169"/>
      <c r="G246" s="169"/>
      <c r="H246" s="169"/>
      <c r="I246" s="169"/>
      <c r="J246" s="153"/>
    </row>
    <row r="247" spans="1:11" ht="21.5" thickBot="1">
      <c r="A247" s="177"/>
      <c r="B247" s="161" t="s">
        <v>485</v>
      </c>
      <c r="C247" s="162"/>
      <c r="D247" s="162"/>
      <c r="E247" s="162"/>
      <c r="F247" s="162"/>
      <c r="G247" s="162"/>
      <c r="H247" s="162"/>
      <c r="I247" s="163"/>
      <c r="J247" s="153"/>
    </row>
    <row r="248" spans="1:11" ht="43" thickBot="1">
      <c r="A248" s="177"/>
      <c r="B248" s="169" t="s">
        <v>486</v>
      </c>
      <c r="C248" s="169" t="s">
        <v>487</v>
      </c>
      <c r="D248" s="169">
        <v>22</v>
      </c>
      <c r="E248" s="169">
        <v>15</v>
      </c>
      <c r="F248" s="169">
        <v>15</v>
      </c>
      <c r="G248" s="169">
        <v>18</v>
      </c>
      <c r="H248" s="169">
        <v>14</v>
      </c>
      <c r="I248" s="169">
        <v>8</v>
      </c>
      <c r="J248" s="153">
        <f>SUM(D248:I248)</f>
        <v>92</v>
      </c>
      <c r="K248" s="192" t="s">
        <v>379</v>
      </c>
    </row>
    <row r="249" spans="1:11" ht="43" thickBot="1">
      <c r="A249" s="177"/>
      <c r="B249" s="169" t="s">
        <v>488</v>
      </c>
      <c r="C249" s="169"/>
      <c r="D249" s="169"/>
      <c r="E249" s="169"/>
      <c r="F249" s="169"/>
      <c r="G249" s="169"/>
      <c r="H249" s="169"/>
      <c r="I249" s="169"/>
      <c r="J249" s="153"/>
      <c r="K249" s="192"/>
    </row>
    <row r="250" spans="1:11" ht="21.5" thickBot="1">
      <c r="A250" s="177"/>
      <c r="B250" s="169" t="s">
        <v>489</v>
      </c>
      <c r="C250" s="169"/>
      <c r="D250" s="169"/>
      <c r="E250" s="169"/>
      <c r="F250" s="169"/>
      <c r="G250" s="169"/>
      <c r="H250" s="169"/>
      <c r="I250" s="169"/>
      <c r="J250" s="153"/>
    </row>
    <row r="251" spans="1:11" ht="21.5" thickBot="1">
      <c r="A251" s="177"/>
      <c r="B251" s="169" t="s">
        <v>490</v>
      </c>
      <c r="C251" s="169"/>
      <c r="D251" s="169"/>
      <c r="E251" s="169"/>
      <c r="F251" s="169"/>
      <c r="G251" s="169"/>
      <c r="H251" s="169"/>
      <c r="I251" s="169"/>
      <c r="J251" s="153"/>
    </row>
    <row r="252" spans="1:11" ht="21.5" thickBot="1">
      <c r="A252" s="177"/>
      <c r="B252" s="169" t="s">
        <v>491</v>
      </c>
      <c r="C252" s="169"/>
      <c r="D252" s="169"/>
      <c r="E252" s="169"/>
      <c r="F252" s="169"/>
      <c r="G252" s="169"/>
      <c r="H252" s="169"/>
      <c r="I252" s="169"/>
      <c r="J252" s="153"/>
    </row>
    <row r="253" spans="1:11" ht="21.5" thickBot="1">
      <c r="A253" s="177"/>
      <c r="B253" s="169" t="s">
        <v>492</v>
      </c>
      <c r="C253" s="169"/>
      <c r="D253" s="169"/>
      <c r="E253" s="169"/>
      <c r="F253" s="169"/>
      <c r="G253" s="169"/>
      <c r="H253" s="169"/>
      <c r="I253" s="169"/>
      <c r="J253" s="153"/>
    </row>
    <row r="254" spans="1:11" ht="24.5" thickBot="1">
      <c r="A254" s="177"/>
      <c r="B254" s="169" t="s">
        <v>493</v>
      </c>
      <c r="C254" s="210" t="s">
        <v>494</v>
      </c>
      <c r="D254" s="169">
        <v>20</v>
      </c>
      <c r="E254" s="169">
        <v>15</v>
      </c>
      <c r="F254" s="169">
        <v>15</v>
      </c>
      <c r="G254" s="169">
        <v>17</v>
      </c>
      <c r="H254" s="169">
        <v>13</v>
      </c>
      <c r="I254" s="169">
        <v>8</v>
      </c>
      <c r="J254" s="153">
        <f>SUM(D254:I254)</f>
        <v>88</v>
      </c>
    </row>
    <row r="255" spans="1:11" ht="42.5">
      <c r="A255" s="164"/>
      <c r="B255" s="164" t="s">
        <v>495</v>
      </c>
      <c r="C255" s="165" t="s">
        <v>496</v>
      </c>
      <c r="D255" s="191">
        <v>23</v>
      </c>
      <c r="E255" s="191">
        <v>15</v>
      </c>
      <c r="F255" s="191">
        <v>15</v>
      </c>
      <c r="G255" s="191">
        <v>18</v>
      </c>
      <c r="H255" s="191">
        <v>13</v>
      </c>
      <c r="I255" s="191">
        <v>10</v>
      </c>
      <c r="J255" s="153">
        <f>SUM(D255:I255)</f>
        <v>94</v>
      </c>
      <c r="K255" s="192" t="s">
        <v>379</v>
      </c>
    </row>
    <row r="256" spans="1:11" ht="21.5" thickBot="1">
      <c r="A256" s="168"/>
      <c r="B256" s="168"/>
      <c r="C256" s="169" t="s">
        <v>497</v>
      </c>
      <c r="D256" s="177"/>
      <c r="E256" s="177"/>
      <c r="F256" s="177"/>
      <c r="G256" s="177"/>
      <c r="H256" s="177"/>
      <c r="I256" s="177"/>
      <c r="J256" s="153"/>
    </row>
    <row r="257" spans="1:11" ht="21">
      <c r="A257" s="164"/>
      <c r="B257" s="164" t="s">
        <v>498</v>
      </c>
      <c r="C257" s="165" t="s">
        <v>499</v>
      </c>
      <c r="D257" s="191">
        <v>15</v>
      </c>
      <c r="E257" s="191">
        <v>15</v>
      </c>
      <c r="F257" s="191">
        <v>10</v>
      </c>
      <c r="G257" s="191">
        <v>15</v>
      </c>
      <c r="H257" s="191">
        <v>10</v>
      </c>
      <c r="I257" s="191">
        <v>10</v>
      </c>
      <c r="J257" s="153">
        <f>SUM(D257:I257)</f>
        <v>75</v>
      </c>
    </row>
    <row r="258" spans="1:11" ht="21.5" thickBot="1">
      <c r="A258" s="168"/>
      <c r="B258" s="168"/>
      <c r="C258" s="169" t="s">
        <v>500</v>
      </c>
      <c r="D258" s="177"/>
      <c r="E258" s="177"/>
      <c r="F258" s="177"/>
      <c r="G258" s="177"/>
      <c r="H258" s="177"/>
      <c r="I258" s="177"/>
      <c r="J258" s="153"/>
    </row>
    <row r="259" spans="1:11" ht="21.5" thickBot="1">
      <c r="A259" s="177"/>
      <c r="B259" s="169" t="s">
        <v>501</v>
      </c>
      <c r="C259" s="169"/>
      <c r="D259" s="169"/>
      <c r="E259" s="169"/>
      <c r="F259" s="169"/>
      <c r="G259" s="169"/>
      <c r="H259" s="169"/>
      <c r="I259" s="169"/>
      <c r="J259" s="153"/>
    </row>
    <row r="260" spans="1:11" ht="21.5" thickBot="1">
      <c r="A260" s="177"/>
      <c r="B260" s="169" t="s">
        <v>502</v>
      </c>
      <c r="C260" s="169"/>
      <c r="D260" s="169"/>
      <c r="E260" s="169"/>
      <c r="F260" s="169"/>
      <c r="G260" s="169"/>
      <c r="H260" s="169"/>
      <c r="I260" s="169"/>
      <c r="J260" s="153"/>
    </row>
    <row r="261" spans="1:11" ht="21.5" thickBot="1">
      <c r="A261" s="177"/>
      <c r="B261" s="169" t="s">
        <v>503</v>
      </c>
      <c r="C261" s="169"/>
      <c r="D261" s="169"/>
      <c r="E261" s="169"/>
      <c r="F261" s="169"/>
      <c r="G261" s="169"/>
      <c r="H261" s="169"/>
      <c r="I261" s="169"/>
      <c r="J261" s="153"/>
    </row>
    <row r="262" spans="1:11" ht="21.5" thickBot="1">
      <c r="A262" s="177"/>
      <c r="B262" s="169" t="s">
        <v>504</v>
      </c>
      <c r="C262" s="169"/>
      <c r="D262" s="169"/>
      <c r="E262" s="169"/>
      <c r="F262" s="169"/>
      <c r="G262" s="169"/>
      <c r="H262" s="169"/>
      <c r="I262" s="169"/>
      <c r="J262" s="153"/>
    </row>
    <row r="264" spans="1:11" ht="15" thickBot="1"/>
    <row r="265" spans="1:11" ht="84.5" thickBot="1">
      <c r="A265" s="150" t="s">
        <v>256</v>
      </c>
      <c r="B265" s="151" t="s">
        <v>257</v>
      </c>
      <c r="C265" s="151" t="s">
        <v>258</v>
      </c>
      <c r="D265" s="237" t="s">
        <v>259</v>
      </c>
      <c r="E265" s="237" t="s">
        <v>260</v>
      </c>
      <c r="F265" s="237" t="s">
        <v>261</v>
      </c>
      <c r="G265" s="237" t="s">
        <v>262</v>
      </c>
      <c r="H265" s="237" t="s">
        <v>132</v>
      </c>
      <c r="I265" s="237" t="s">
        <v>263</v>
      </c>
      <c r="J265" s="153" t="s">
        <v>380</v>
      </c>
    </row>
    <row r="266" spans="1:11" ht="24">
      <c r="A266" s="188" t="s">
        <v>505</v>
      </c>
      <c r="B266" s="189"/>
      <c r="C266" s="189"/>
      <c r="D266" s="189"/>
      <c r="E266" s="189"/>
      <c r="F266" s="189"/>
      <c r="G266" s="189"/>
      <c r="H266" s="189"/>
      <c r="I266" s="190"/>
      <c r="J266" s="153"/>
    </row>
    <row r="267" spans="1:11" ht="21">
      <c r="A267" s="154" t="s">
        <v>506</v>
      </c>
      <c r="B267" s="155"/>
      <c r="C267" s="155"/>
      <c r="D267" s="155"/>
      <c r="E267" s="155"/>
      <c r="F267" s="155"/>
      <c r="G267" s="155"/>
      <c r="H267" s="155"/>
      <c r="I267" s="156"/>
      <c r="J267" s="153"/>
    </row>
    <row r="268" spans="1:11" ht="21">
      <c r="A268" s="154" t="s">
        <v>507</v>
      </c>
      <c r="B268" s="155"/>
      <c r="C268" s="155"/>
      <c r="D268" s="155"/>
      <c r="E268" s="155"/>
      <c r="F268" s="155"/>
      <c r="G268" s="155"/>
      <c r="H268" s="155"/>
      <c r="I268" s="156"/>
      <c r="J268" s="153"/>
    </row>
    <row r="269" spans="1:11" ht="21.5" thickBot="1">
      <c r="A269" s="157" t="s">
        <v>508</v>
      </c>
      <c r="B269" s="158"/>
      <c r="C269" s="158"/>
      <c r="D269" s="158"/>
      <c r="E269" s="158"/>
      <c r="F269" s="158"/>
      <c r="G269" s="158"/>
      <c r="H269" s="158"/>
      <c r="I269" s="159"/>
      <c r="J269" s="153"/>
    </row>
    <row r="270" spans="1:11" ht="21.5" thickBot="1">
      <c r="A270" s="181"/>
      <c r="B270" s="161" t="s">
        <v>509</v>
      </c>
      <c r="C270" s="162"/>
      <c r="D270" s="162"/>
      <c r="E270" s="162"/>
      <c r="F270" s="162"/>
      <c r="G270" s="162"/>
      <c r="H270" s="162"/>
      <c r="I270" s="163"/>
      <c r="J270" s="153"/>
    </row>
    <row r="271" spans="1:11" ht="42.5">
      <c r="A271" s="183"/>
      <c r="B271" s="164" t="s">
        <v>510</v>
      </c>
      <c r="C271" s="165" t="s">
        <v>511</v>
      </c>
      <c r="D271" s="184">
        <v>25</v>
      </c>
      <c r="E271" s="184">
        <v>15</v>
      </c>
      <c r="F271" s="184">
        <v>15</v>
      </c>
      <c r="G271" s="184">
        <v>20</v>
      </c>
      <c r="H271" s="184">
        <v>15</v>
      </c>
      <c r="I271" s="184">
        <v>10</v>
      </c>
      <c r="J271" s="153">
        <f>SUM(D271:I271)</f>
        <v>100</v>
      </c>
      <c r="K271" s="192" t="s">
        <v>379</v>
      </c>
    </row>
    <row r="272" spans="1:11" ht="21">
      <c r="A272" s="185"/>
      <c r="B272" s="167"/>
      <c r="C272" s="165" t="s">
        <v>512</v>
      </c>
      <c r="D272" s="186"/>
      <c r="E272" s="186"/>
      <c r="F272" s="186"/>
      <c r="G272" s="186"/>
      <c r="H272" s="186"/>
      <c r="I272" s="186"/>
      <c r="J272" s="153"/>
    </row>
    <row r="273" spans="1:11" ht="21">
      <c r="A273" s="185"/>
      <c r="B273" s="167"/>
      <c r="C273" s="165" t="s">
        <v>513</v>
      </c>
      <c r="D273" s="186"/>
      <c r="E273" s="186"/>
      <c r="F273" s="186"/>
      <c r="G273" s="186"/>
      <c r="H273" s="186"/>
      <c r="I273" s="186"/>
      <c r="J273" s="153"/>
    </row>
    <row r="274" spans="1:11" ht="21">
      <c r="A274" s="185"/>
      <c r="B274" s="167"/>
      <c r="C274" s="165" t="s">
        <v>514</v>
      </c>
      <c r="D274" s="186"/>
      <c r="E274" s="186"/>
      <c r="F274" s="186"/>
      <c r="G274" s="186"/>
      <c r="H274" s="186"/>
      <c r="I274" s="186"/>
      <c r="J274" s="153"/>
    </row>
    <row r="275" spans="1:11" ht="21">
      <c r="A275" s="185"/>
      <c r="B275" s="167"/>
      <c r="C275" s="165" t="s">
        <v>515</v>
      </c>
      <c r="D275" s="186"/>
      <c r="E275" s="186"/>
      <c r="F275" s="186"/>
      <c r="G275" s="186"/>
      <c r="H275" s="186"/>
      <c r="I275" s="186"/>
      <c r="J275" s="153"/>
    </row>
    <row r="276" spans="1:11" ht="21">
      <c r="A276" s="185"/>
      <c r="B276" s="167"/>
      <c r="C276" s="165" t="s">
        <v>516</v>
      </c>
      <c r="D276" s="186"/>
      <c r="E276" s="186"/>
      <c r="F276" s="186"/>
      <c r="G276" s="186"/>
      <c r="H276" s="186"/>
      <c r="I276" s="186"/>
      <c r="J276" s="153"/>
    </row>
    <row r="277" spans="1:11" ht="21.5" thickBot="1">
      <c r="A277" s="187"/>
      <c r="B277" s="168"/>
      <c r="C277" s="169" t="s">
        <v>517</v>
      </c>
      <c r="D277" s="181"/>
      <c r="E277" s="181"/>
      <c r="F277" s="181"/>
      <c r="G277" s="181"/>
      <c r="H277" s="181"/>
      <c r="I277" s="181"/>
      <c r="J277" s="153"/>
    </row>
    <row r="278" spans="1:11" ht="21.5" thickBot="1">
      <c r="A278" s="177"/>
      <c r="B278" s="169" t="s">
        <v>518</v>
      </c>
      <c r="C278" s="169"/>
      <c r="D278" s="169">
        <v>25</v>
      </c>
      <c r="E278" s="169">
        <v>15</v>
      </c>
      <c r="F278" s="169">
        <v>13</v>
      </c>
      <c r="G278" s="169">
        <v>20</v>
      </c>
      <c r="H278" s="169">
        <v>15</v>
      </c>
      <c r="I278" s="169">
        <v>10</v>
      </c>
      <c r="J278" s="153">
        <f>SUM(D278:I278)</f>
        <v>98</v>
      </c>
    </row>
    <row r="279" spans="1:11" ht="21.5" thickBot="1">
      <c r="A279" s="177"/>
      <c r="B279" s="169" t="s">
        <v>519</v>
      </c>
      <c r="C279" s="169"/>
      <c r="D279" s="169">
        <v>23</v>
      </c>
      <c r="E279" s="169">
        <v>13</v>
      </c>
      <c r="F279" s="169">
        <v>10</v>
      </c>
      <c r="G279" s="169">
        <v>8</v>
      </c>
      <c r="H279" s="169">
        <v>15</v>
      </c>
      <c r="I279" s="169">
        <v>0</v>
      </c>
      <c r="J279" s="153">
        <f t="shared" ref="J279:J284" si="2">SUM(D279:I279)</f>
        <v>69</v>
      </c>
    </row>
    <row r="280" spans="1:11" ht="42.5">
      <c r="A280" s="164"/>
      <c r="B280" s="164" t="s">
        <v>520</v>
      </c>
      <c r="C280" s="164"/>
      <c r="D280" s="164">
        <v>25</v>
      </c>
      <c r="E280" s="164">
        <v>15</v>
      </c>
      <c r="F280" s="164">
        <v>15</v>
      </c>
      <c r="G280" s="164">
        <v>20</v>
      </c>
      <c r="H280" s="164">
        <v>15</v>
      </c>
      <c r="I280" s="164">
        <v>10</v>
      </c>
      <c r="J280" s="153">
        <f t="shared" si="2"/>
        <v>100</v>
      </c>
      <c r="K280" s="192" t="s">
        <v>379</v>
      </c>
    </row>
    <row r="281" spans="1:11" ht="15" thickBot="1">
      <c r="A281" s="168"/>
      <c r="B281" s="168"/>
      <c r="C281" s="168"/>
      <c r="D281" s="168"/>
      <c r="E281" s="168"/>
      <c r="F281" s="168"/>
      <c r="G281" s="168"/>
      <c r="H281" s="168"/>
      <c r="I281" s="168"/>
      <c r="J281" s="153">
        <f t="shared" si="2"/>
        <v>0</v>
      </c>
    </row>
    <row r="282" spans="1:11" ht="43" thickBot="1">
      <c r="A282" s="177"/>
      <c r="B282" s="169" t="s">
        <v>521</v>
      </c>
      <c r="C282" s="169"/>
      <c r="D282" s="169">
        <v>25</v>
      </c>
      <c r="E282" s="169">
        <v>15</v>
      </c>
      <c r="F282" s="169">
        <v>15</v>
      </c>
      <c r="G282" s="169">
        <v>20</v>
      </c>
      <c r="H282" s="169">
        <v>15</v>
      </c>
      <c r="I282" s="169">
        <v>10</v>
      </c>
      <c r="J282" s="153">
        <f t="shared" si="2"/>
        <v>100</v>
      </c>
      <c r="K282" s="192" t="s">
        <v>379</v>
      </c>
    </row>
    <row r="283" spans="1:11" ht="43" thickBot="1">
      <c r="A283" s="177"/>
      <c r="B283" s="169" t="s">
        <v>522</v>
      </c>
      <c r="C283" s="169"/>
      <c r="D283" s="169">
        <v>25</v>
      </c>
      <c r="E283" s="169">
        <v>15</v>
      </c>
      <c r="F283" s="169">
        <v>15</v>
      </c>
      <c r="G283" s="169">
        <v>20</v>
      </c>
      <c r="H283" s="169">
        <v>15</v>
      </c>
      <c r="I283" s="169">
        <v>10</v>
      </c>
      <c r="J283" s="153">
        <f t="shared" si="2"/>
        <v>100</v>
      </c>
      <c r="K283" s="192" t="s">
        <v>379</v>
      </c>
    </row>
    <row r="284" spans="1:11" ht="21.5" thickBot="1">
      <c r="A284" s="177"/>
      <c r="B284" s="169" t="s">
        <v>523</v>
      </c>
      <c r="C284" s="169"/>
      <c r="D284" s="169">
        <v>20</v>
      </c>
      <c r="E284" s="169">
        <v>15</v>
      </c>
      <c r="F284" s="169">
        <v>15</v>
      </c>
      <c r="G284" s="169">
        <v>15</v>
      </c>
      <c r="H284" s="169">
        <v>15</v>
      </c>
      <c r="I284" s="169">
        <v>9</v>
      </c>
      <c r="J284" s="153">
        <f t="shared" si="2"/>
        <v>89</v>
      </c>
    </row>
    <row r="285" spans="1:11" ht="21.5" thickBot="1">
      <c r="A285" s="181"/>
      <c r="B285" s="161" t="s">
        <v>524</v>
      </c>
      <c r="C285" s="162"/>
      <c r="D285" s="162"/>
      <c r="E285" s="162"/>
      <c r="F285" s="162"/>
      <c r="G285" s="162"/>
      <c r="H285" s="162"/>
      <c r="I285" s="163"/>
      <c r="J285" s="153"/>
    </row>
    <row r="286" spans="1:11" ht="21.5" thickBot="1">
      <c r="A286" s="177"/>
      <c r="B286" s="169" t="s">
        <v>525</v>
      </c>
      <c r="C286" s="169"/>
      <c r="D286" s="169">
        <v>25</v>
      </c>
      <c r="E286" s="169">
        <v>15</v>
      </c>
      <c r="F286" s="169">
        <v>15</v>
      </c>
      <c r="G286" s="169">
        <v>20</v>
      </c>
      <c r="H286" s="182">
        <v>10</v>
      </c>
      <c r="I286" s="182">
        <v>10</v>
      </c>
      <c r="J286" s="153">
        <f>SUM(D286:I286)</f>
        <v>95</v>
      </c>
    </row>
    <row r="287" spans="1:11" ht="43" thickBot="1">
      <c r="A287" s="177"/>
      <c r="B287" s="169" t="s">
        <v>526</v>
      </c>
      <c r="C287" s="169"/>
      <c r="D287" s="169">
        <v>25</v>
      </c>
      <c r="E287" s="169">
        <v>15</v>
      </c>
      <c r="F287" s="169">
        <v>15</v>
      </c>
      <c r="G287" s="169">
        <v>20</v>
      </c>
      <c r="H287" s="169">
        <v>15</v>
      </c>
      <c r="I287" s="169">
        <v>10</v>
      </c>
      <c r="J287" s="153">
        <f t="shared" ref="J287:J292" si="3">SUM(D287:I287)</f>
        <v>100</v>
      </c>
      <c r="K287" s="192" t="s">
        <v>379</v>
      </c>
    </row>
    <row r="288" spans="1:11" ht="21.5" thickBot="1">
      <c r="A288" s="177"/>
      <c r="B288" s="169" t="s">
        <v>527</v>
      </c>
      <c r="C288" s="169"/>
      <c r="D288" s="169">
        <v>20</v>
      </c>
      <c r="E288" s="169">
        <v>10</v>
      </c>
      <c r="F288" s="169">
        <v>12</v>
      </c>
      <c r="G288" s="169">
        <v>15</v>
      </c>
      <c r="H288" s="169">
        <v>15</v>
      </c>
      <c r="I288" s="169">
        <v>0</v>
      </c>
      <c r="J288" s="153">
        <f t="shared" si="3"/>
        <v>72</v>
      </c>
    </row>
    <row r="289" spans="1:11" ht="21.5" thickBot="1">
      <c r="A289" s="177"/>
      <c r="B289" s="169" t="s">
        <v>528</v>
      </c>
      <c r="C289" s="169"/>
      <c r="D289" s="169">
        <v>23</v>
      </c>
      <c r="E289" s="169">
        <v>13</v>
      </c>
      <c r="F289" s="169">
        <v>14</v>
      </c>
      <c r="G289" s="169">
        <v>18</v>
      </c>
      <c r="H289" s="169">
        <v>15</v>
      </c>
      <c r="I289" s="169">
        <v>8</v>
      </c>
      <c r="J289" s="153">
        <f t="shared" si="3"/>
        <v>91</v>
      </c>
    </row>
    <row r="290" spans="1:11" ht="43" thickBot="1">
      <c r="A290" s="177"/>
      <c r="B290" s="169" t="s">
        <v>529</v>
      </c>
      <c r="C290" s="169"/>
      <c r="D290" s="169">
        <v>25</v>
      </c>
      <c r="E290" s="169">
        <v>15</v>
      </c>
      <c r="F290" s="169">
        <v>15</v>
      </c>
      <c r="G290" s="169">
        <v>20</v>
      </c>
      <c r="H290" s="169">
        <v>15</v>
      </c>
      <c r="I290" s="169">
        <v>10</v>
      </c>
      <c r="J290" s="153">
        <f t="shared" si="3"/>
        <v>100</v>
      </c>
      <c r="K290" s="192" t="s">
        <v>379</v>
      </c>
    </row>
    <row r="291" spans="1:11" ht="21.5" thickBot="1">
      <c r="A291" s="177"/>
      <c r="B291" s="169" t="s">
        <v>530</v>
      </c>
      <c r="C291" s="169"/>
      <c r="D291" s="169">
        <v>24</v>
      </c>
      <c r="E291" s="169">
        <v>14</v>
      </c>
      <c r="F291" s="169">
        <v>15</v>
      </c>
      <c r="G291" s="169">
        <v>19</v>
      </c>
      <c r="H291" s="169">
        <v>18</v>
      </c>
      <c r="I291" s="169">
        <v>8</v>
      </c>
      <c r="J291" s="153">
        <f t="shared" si="3"/>
        <v>98</v>
      </c>
    </row>
    <row r="292" spans="1:11" ht="21.5" thickBot="1">
      <c r="A292" s="177"/>
      <c r="B292" s="169" t="s">
        <v>531</v>
      </c>
      <c r="C292" s="169"/>
      <c r="D292" s="169">
        <v>20</v>
      </c>
      <c r="E292" s="169">
        <v>10</v>
      </c>
      <c r="F292" s="169">
        <v>10</v>
      </c>
      <c r="G292" s="169">
        <v>10</v>
      </c>
      <c r="H292" s="169">
        <v>10</v>
      </c>
      <c r="I292" s="169">
        <v>6</v>
      </c>
      <c r="J292" s="153">
        <f t="shared" si="3"/>
        <v>66</v>
      </c>
    </row>
    <row r="293" spans="1:11" ht="21.5" thickBot="1">
      <c r="A293" s="177"/>
      <c r="B293" s="247" t="s">
        <v>532</v>
      </c>
      <c r="C293" s="248"/>
      <c r="D293" s="248"/>
      <c r="E293" s="248"/>
      <c r="F293" s="248"/>
      <c r="G293" s="248"/>
      <c r="H293" s="248"/>
      <c r="I293" s="249"/>
      <c r="J293" s="153"/>
    </row>
    <row r="294" spans="1:11" ht="21.5" thickBot="1">
      <c r="A294" s="177"/>
      <c r="B294" s="169" t="s">
        <v>533</v>
      </c>
      <c r="C294" s="169"/>
      <c r="D294" s="169">
        <v>22</v>
      </c>
      <c r="E294" s="169">
        <v>11</v>
      </c>
      <c r="F294" s="169">
        <v>13</v>
      </c>
      <c r="G294" s="169">
        <v>16</v>
      </c>
      <c r="H294" s="169">
        <v>14</v>
      </c>
      <c r="I294" s="169">
        <v>5</v>
      </c>
      <c r="J294" s="153">
        <f>SUM(D294:I294)</f>
        <v>81</v>
      </c>
    </row>
    <row r="295" spans="1:11" ht="21.5" thickBot="1">
      <c r="A295" s="177"/>
      <c r="B295" s="169" t="s">
        <v>534</v>
      </c>
      <c r="C295" s="169"/>
      <c r="D295" s="169">
        <v>25</v>
      </c>
      <c r="E295" s="169">
        <v>12</v>
      </c>
      <c r="F295" s="169">
        <v>13</v>
      </c>
      <c r="G295" s="169">
        <v>18</v>
      </c>
      <c r="H295" s="169">
        <v>14</v>
      </c>
      <c r="I295" s="169">
        <v>5</v>
      </c>
      <c r="J295" s="153">
        <f t="shared" ref="J295:J301" si="4">SUM(D295:I295)</f>
        <v>87</v>
      </c>
    </row>
    <row r="296" spans="1:11" ht="21.5" thickBot="1">
      <c r="A296" s="177"/>
      <c r="B296" s="169" t="s">
        <v>535</v>
      </c>
      <c r="C296" s="169"/>
      <c r="D296" s="169">
        <v>24</v>
      </c>
      <c r="E296" s="169">
        <v>13</v>
      </c>
      <c r="F296" s="169">
        <v>13</v>
      </c>
      <c r="G296" s="169">
        <v>18</v>
      </c>
      <c r="H296" s="169">
        <v>13</v>
      </c>
      <c r="I296" s="169">
        <v>5</v>
      </c>
      <c r="J296" s="153">
        <f t="shared" si="4"/>
        <v>86</v>
      </c>
    </row>
    <row r="297" spans="1:11" ht="21.5" thickBot="1">
      <c r="A297" s="177"/>
      <c r="B297" s="169" t="s">
        <v>536</v>
      </c>
      <c r="C297" s="169"/>
      <c r="D297" s="169">
        <v>24</v>
      </c>
      <c r="E297" s="169">
        <v>13</v>
      </c>
      <c r="F297" s="169">
        <v>13</v>
      </c>
      <c r="G297" s="169">
        <v>18</v>
      </c>
      <c r="H297" s="169">
        <v>13</v>
      </c>
      <c r="I297" s="169">
        <v>7</v>
      </c>
      <c r="J297" s="153">
        <f t="shared" si="4"/>
        <v>88</v>
      </c>
    </row>
    <row r="298" spans="1:11" ht="43" thickBot="1">
      <c r="A298" s="177"/>
      <c r="B298" s="169" t="s">
        <v>537</v>
      </c>
      <c r="C298" s="169"/>
      <c r="D298" s="169">
        <v>20</v>
      </c>
      <c r="E298" s="169">
        <v>15</v>
      </c>
      <c r="F298" s="169">
        <v>15</v>
      </c>
      <c r="G298" s="169">
        <v>25</v>
      </c>
      <c r="H298" s="169">
        <v>20</v>
      </c>
      <c r="I298" s="169">
        <v>5</v>
      </c>
      <c r="J298" s="153">
        <f t="shared" si="4"/>
        <v>100</v>
      </c>
      <c r="K298" s="192" t="s">
        <v>379</v>
      </c>
    </row>
    <row r="299" spans="1:11" ht="43" thickBot="1">
      <c r="A299" s="177"/>
      <c r="B299" s="169" t="s">
        <v>538</v>
      </c>
      <c r="C299" s="169"/>
      <c r="D299" s="169">
        <v>20</v>
      </c>
      <c r="E299" s="169">
        <v>15</v>
      </c>
      <c r="F299" s="169">
        <v>15</v>
      </c>
      <c r="G299" s="169">
        <v>25</v>
      </c>
      <c r="H299" s="169">
        <v>20</v>
      </c>
      <c r="I299" s="169">
        <v>5</v>
      </c>
      <c r="J299" s="153">
        <f t="shared" si="4"/>
        <v>100</v>
      </c>
      <c r="K299" s="192" t="s">
        <v>379</v>
      </c>
    </row>
    <row r="300" spans="1:11" ht="43" thickBot="1">
      <c r="A300" s="177"/>
      <c r="B300" s="169" t="s">
        <v>539</v>
      </c>
      <c r="C300" s="169"/>
      <c r="D300" s="169">
        <v>25</v>
      </c>
      <c r="E300" s="169">
        <v>15</v>
      </c>
      <c r="F300" s="169">
        <v>15</v>
      </c>
      <c r="G300" s="169">
        <v>25</v>
      </c>
      <c r="H300" s="169">
        <v>15</v>
      </c>
      <c r="I300" s="169">
        <v>5</v>
      </c>
      <c r="J300" s="153">
        <f t="shared" si="4"/>
        <v>100</v>
      </c>
      <c r="K300" s="192" t="s">
        <v>379</v>
      </c>
    </row>
    <row r="301" spans="1:11" ht="43" thickBot="1">
      <c r="A301" s="177"/>
      <c r="B301" s="169" t="s">
        <v>540</v>
      </c>
      <c r="C301" s="169"/>
      <c r="D301" s="169">
        <v>25</v>
      </c>
      <c r="E301" s="169">
        <v>15</v>
      </c>
      <c r="F301" s="169">
        <v>15</v>
      </c>
      <c r="G301" s="169">
        <v>25</v>
      </c>
      <c r="H301" s="169">
        <v>15</v>
      </c>
      <c r="I301" s="169">
        <v>5</v>
      </c>
      <c r="J301" s="153">
        <f t="shared" si="4"/>
        <v>100</v>
      </c>
      <c r="K301" s="192" t="s">
        <v>379</v>
      </c>
    </row>
    <row r="302" spans="1:11" ht="21">
      <c r="A302" s="164"/>
      <c r="B302" s="165" t="s">
        <v>325</v>
      </c>
      <c r="C302" s="164"/>
      <c r="D302" s="164"/>
      <c r="E302" s="164"/>
      <c r="F302" s="164"/>
      <c r="G302" s="164"/>
      <c r="H302" s="164"/>
      <c r="I302" s="164"/>
      <c r="J302" s="153"/>
    </row>
    <row r="303" spans="1:11" ht="21.5" thickBot="1">
      <c r="A303" s="168"/>
      <c r="B303" s="169" t="s">
        <v>541</v>
      </c>
      <c r="C303" s="168"/>
      <c r="D303" s="168"/>
      <c r="E303" s="168"/>
      <c r="F303" s="168"/>
      <c r="G303" s="168"/>
      <c r="H303" s="168"/>
      <c r="I303" s="168"/>
      <c r="J303" s="153"/>
    </row>
    <row r="304" spans="1:11" ht="21">
      <c r="A304" s="164"/>
      <c r="B304" s="165" t="s">
        <v>325</v>
      </c>
      <c r="C304" s="164"/>
      <c r="D304" s="164"/>
      <c r="E304" s="164"/>
      <c r="F304" s="164"/>
      <c r="G304" s="164"/>
      <c r="H304" s="164"/>
      <c r="I304" s="164"/>
      <c r="J304" s="153"/>
    </row>
    <row r="305" spans="1:10" ht="21.5" thickBot="1">
      <c r="A305" s="168"/>
      <c r="B305" s="169" t="s">
        <v>541</v>
      </c>
      <c r="C305" s="168"/>
      <c r="D305" s="168"/>
      <c r="E305" s="168"/>
      <c r="F305" s="168"/>
      <c r="G305" s="168"/>
      <c r="H305" s="168"/>
      <c r="I305" s="168"/>
      <c r="J305" s="153"/>
    </row>
  </sheetData>
  <mergeCells count="309">
    <mergeCell ref="G304:G305"/>
    <mergeCell ref="H304:H305"/>
    <mergeCell ref="I304:I305"/>
    <mergeCell ref="A304:A305"/>
    <mergeCell ref="C304:C305"/>
    <mergeCell ref="D304:D305"/>
    <mergeCell ref="E304:E305"/>
    <mergeCell ref="F304:F305"/>
    <mergeCell ref="B285:I285"/>
    <mergeCell ref="B293:I293"/>
    <mergeCell ref="A302:A303"/>
    <mergeCell ref="C302:C303"/>
    <mergeCell ref="D302:D303"/>
    <mergeCell ref="E302:E303"/>
    <mergeCell ref="F302:F303"/>
    <mergeCell ref="G302:G303"/>
    <mergeCell ref="H302:H303"/>
    <mergeCell ref="I302:I303"/>
    <mergeCell ref="A269:I269"/>
    <mergeCell ref="B270:I270"/>
    <mergeCell ref="A271:A277"/>
    <mergeCell ref="B271:B277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I280:I281"/>
    <mergeCell ref="A257:A258"/>
    <mergeCell ref="B257:B258"/>
    <mergeCell ref="A266:I266"/>
    <mergeCell ref="A267:I267"/>
    <mergeCell ref="A268:I268"/>
    <mergeCell ref="B239:I239"/>
    <mergeCell ref="A241:A242"/>
    <mergeCell ref="B241:B242"/>
    <mergeCell ref="B247:I247"/>
    <mergeCell ref="A255:A256"/>
    <mergeCell ref="B255:B256"/>
    <mergeCell ref="A222:I222"/>
    <mergeCell ref="B223:I223"/>
    <mergeCell ref="A224:A232"/>
    <mergeCell ref="B224:B232"/>
    <mergeCell ref="A235:A237"/>
    <mergeCell ref="B235:B237"/>
    <mergeCell ref="A214:A215"/>
    <mergeCell ref="C214:C215"/>
    <mergeCell ref="A219:I219"/>
    <mergeCell ref="A220:I220"/>
    <mergeCell ref="A221:I221"/>
    <mergeCell ref="A208:A209"/>
    <mergeCell ref="C208:C209"/>
    <mergeCell ref="A210:A211"/>
    <mergeCell ref="C210:C211"/>
    <mergeCell ref="A212:A213"/>
    <mergeCell ref="C212:C213"/>
    <mergeCell ref="A201:A203"/>
    <mergeCell ref="A204:A205"/>
    <mergeCell ref="C204:C205"/>
    <mergeCell ref="A206:A207"/>
    <mergeCell ref="C206:C207"/>
    <mergeCell ref="A194:A195"/>
    <mergeCell ref="C194:C195"/>
    <mergeCell ref="B196:I196"/>
    <mergeCell ref="A199:A200"/>
    <mergeCell ref="C199:C200"/>
    <mergeCell ref="A188:A189"/>
    <mergeCell ref="C188:C189"/>
    <mergeCell ref="B190:I190"/>
    <mergeCell ref="A191:A192"/>
    <mergeCell ref="C191:C192"/>
    <mergeCell ref="A180:I180"/>
    <mergeCell ref="A181:I181"/>
    <mergeCell ref="B182:I182"/>
    <mergeCell ref="A183:A184"/>
    <mergeCell ref="A185:A186"/>
    <mergeCell ref="C185:C186"/>
    <mergeCell ref="G173:G174"/>
    <mergeCell ref="H173:H174"/>
    <mergeCell ref="I173:I174"/>
    <mergeCell ref="A178:I178"/>
    <mergeCell ref="A179:I179"/>
    <mergeCell ref="A173:A174"/>
    <mergeCell ref="C173:C174"/>
    <mergeCell ref="D173:D174"/>
    <mergeCell ref="E173:E174"/>
    <mergeCell ref="F173:F174"/>
    <mergeCell ref="G169:G170"/>
    <mergeCell ref="H169:H170"/>
    <mergeCell ref="I169:I170"/>
    <mergeCell ref="A171:A172"/>
    <mergeCell ref="C171:C172"/>
    <mergeCell ref="D171:D172"/>
    <mergeCell ref="E171:E172"/>
    <mergeCell ref="F171:F172"/>
    <mergeCell ref="G171:G172"/>
    <mergeCell ref="H171:H172"/>
    <mergeCell ref="I171:I172"/>
    <mergeCell ref="A169:A170"/>
    <mergeCell ref="C169:C170"/>
    <mergeCell ref="D169:D170"/>
    <mergeCell ref="E169:E170"/>
    <mergeCell ref="F169:F170"/>
    <mergeCell ref="G165:G166"/>
    <mergeCell ref="H165:H166"/>
    <mergeCell ref="I165:I166"/>
    <mergeCell ref="A167:A168"/>
    <mergeCell ref="D167:D168"/>
    <mergeCell ref="E167:E168"/>
    <mergeCell ref="F167:F168"/>
    <mergeCell ref="G167:G168"/>
    <mergeCell ref="H167:H168"/>
    <mergeCell ref="I167:I168"/>
    <mergeCell ref="A165:A166"/>
    <mergeCell ref="C165:C166"/>
    <mergeCell ref="D165:D166"/>
    <mergeCell ref="E165:E166"/>
    <mergeCell ref="F165:F166"/>
    <mergeCell ref="G159:G161"/>
    <mergeCell ref="H159:H161"/>
    <mergeCell ref="I159:I161"/>
    <mergeCell ref="A163:A164"/>
    <mergeCell ref="C163:C164"/>
    <mergeCell ref="D163:D164"/>
    <mergeCell ref="E163:E164"/>
    <mergeCell ref="F163:F164"/>
    <mergeCell ref="G163:G164"/>
    <mergeCell ref="H163:H164"/>
    <mergeCell ref="I163:I164"/>
    <mergeCell ref="A159:A161"/>
    <mergeCell ref="C159:C161"/>
    <mergeCell ref="D159:D161"/>
    <mergeCell ref="E159:E161"/>
    <mergeCell ref="F159:F161"/>
    <mergeCell ref="B156:I156"/>
    <mergeCell ref="A157:A158"/>
    <mergeCell ref="C157:C158"/>
    <mergeCell ref="D157:D158"/>
    <mergeCell ref="E157:E158"/>
    <mergeCell ref="F157:F158"/>
    <mergeCell ref="G157:G158"/>
    <mergeCell ref="H157:H158"/>
    <mergeCell ref="I157:I158"/>
    <mergeCell ref="G151:G152"/>
    <mergeCell ref="H151:H152"/>
    <mergeCell ref="I151:I152"/>
    <mergeCell ref="A153:A154"/>
    <mergeCell ref="C153:C154"/>
    <mergeCell ref="D153:D154"/>
    <mergeCell ref="E153:E154"/>
    <mergeCell ref="F153:F154"/>
    <mergeCell ref="G153:G154"/>
    <mergeCell ref="H153:H154"/>
    <mergeCell ref="I153:I154"/>
    <mergeCell ref="A151:A152"/>
    <mergeCell ref="C151:C152"/>
    <mergeCell ref="D151:D152"/>
    <mergeCell ref="E151:E152"/>
    <mergeCell ref="F151:F152"/>
    <mergeCell ref="A146:I146"/>
    <mergeCell ref="A147:I147"/>
    <mergeCell ref="A148:I148"/>
    <mergeCell ref="A149:I149"/>
    <mergeCell ref="B150:I150"/>
    <mergeCell ref="A141:A142"/>
    <mergeCell ref="C141:C142"/>
    <mergeCell ref="A139:A140"/>
    <mergeCell ref="C139:C140"/>
    <mergeCell ref="A122:A123"/>
    <mergeCell ref="B122:B123"/>
    <mergeCell ref="A137:A138"/>
    <mergeCell ref="C137:C138"/>
    <mergeCell ref="A113:A114"/>
    <mergeCell ref="B113:B114"/>
    <mergeCell ref="A119:A120"/>
    <mergeCell ref="B119:B120"/>
    <mergeCell ref="A106:A107"/>
    <mergeCell ref="B106:B107"/>
    <mergeCell ref="A108:A109"/>
    <mergeCell ref="B108:B109"/>
    <mergeCell ref="A94:I94"/>
    <mergeCell ref="A95:I95"/>
    <mergeCell ref="A96:I96"/>
    <mergeCell ref="A97:I97"/>
    <mergeCell ref="A99:A104"/>
    <mergeCell ref="B99:B104"/>
    <mergeCell ref="G88:G89"/>
    <mergeCell ref="H88:H89"/>
    <mergeCell ref="I88:I89"/>
    <mergeCell ref="A92:A93"/>
    <mergeCell ref="B92:B93"/>
    <mergeCell ref="C92:C93"/>
    <mergeCell ref="D92:D93"/>
    <mergeCell ref="F92:F93"/>
    <mergeCell ref="G92:G93"/>
    <mergeCell ref="H92:H93"/>
    <mergeCell ref="I92:I93"/>
    <mergeCell ref="A88:A89"/>
    <mergeCell ref="C88:C89"/>
    <mergeCell ref="D88:D89"/>
    <mergeCell ref="E88:E89"/>
    <mergeCell ref="F88:F89"/>
    <mergeCell ref="J81:J82"/>
    <mergeCell ref="A86:A87"/>
    <mergeCell ref="C86:C87"/>
    <mergeCell ref="D86:D87"/>
    <mergeCell ref="E86:E87"/>
    <mergeCell ref="F86:F87"/>
    <mergeCell ref="G86:G87"/>
    <mergeCell ref="H86:H87"/>
    <mergeCell ref="I86:I87"/>
    <mergeCell ref="B76:I76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G69:G70"/>
    <mergeCell ref="H69:H70"/>
    <mergeCell ref="I69:I70"/>
    <mergeCell ref="J69:J70"/>
    <mergeCell ref="B72:I72"/>
    <mergeCell ref="A69:A70"/>
    <mergeCell ref="B69:B70"/>
    <mergeCell ref="D69:D70"/>
    <mergeCell ref="E69:E70"/>
    <mergeCell ref="F69:F70"/>
    <mergeCell ref="G62:G66"/>
    <mergeCell ref="H62:H66"/>
    <mergeCell ref="I62:I66"/>
    <mergeCell ref="J62:J66"/>
    <mergeCell ref="A67:A68"/>
    <mergeCell ref="B67:B68"/>
    <mergeCell ref="D67:D68"/>
    <mergeCell ref="E67:E68"/>
    <mergeCell ref="F67:F68"/>
    <mergeCell ref="G67:G68"/>
    <mergeCell ref="H67:H68"/>
    <mergeCell ref="I67:I68"/>
    <mergeCell ref="J67:J68"/>
    <mergeCell ref="A62:A66"/>
    <mergeCell ref="B62:B66"/>
    <mergeCell ref="D62:D66"/>
    <mergeCell ref="E62:E66"/>
    <mergeCell ref="F62:F66"/>
    <mergeCell ref="G57:G58"/>
    <mergeCell ref="H57:H58"/>
    <mergeCell ref="I57:I58"/>
    <mergeCell ref="J57:J58"/>
    <mergeCell ref="B60:I60"/>
    <mergeCell ref="A57:A58"/>
    <mergeCell ref="B57:B58"/>
    <mergeCell ref="D57:D58"/>
    <mergeCell ref="E57:E58"/>
    <mergeCell ref="F57:F58"/>
    <mergeCell ref="G48:G53"/>
    <mergeCell ref="H48:H53"/>
    <mergeCell ref="I48:I53"/>
    <mergeCell ref="J48:J53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A48:A53"/>
    <mergeCell ref="B48:B53"/>
    <mergeCell ref="D48:D53"/>
    <mergeCell ref="E48:E53"/>
    <mergeCell ref="F48:F53"/>
    <mergeCell ref="G40:G44"/>
    <mergeCell ref="H40:H44"/>
    <mergeCell ref="I40:I44"/>
    <mergeCell ref="J40:J44"/>
    <mergeCell ref="B47:I47"/>
    <mergeCell ref="A40:A44"/>
    <mergeCell ref="B40:B44"/>
    <mergeCell ref="D40:D44"/>
    <mergeCell ref="E40:E44"/>
    <mergeCell ref="F40:F44"/>
    <mergeCell ref="A35:I35"/>
    <mergeCell ref="A36:I36"/>
    <mergeCell ref="A37:I37"/>
    <mergeCell ref="A38:I38"/>
    <mergeCell ref="B39:I39"/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4.5"/>
  <cols>
    <col min="1" max="1" width="29.08984375" customWidth="1"/>
    <col min="2" max="7" width="8.6328125" customWidth="1"/>
    <col min="8" max="8" width="42.7265625" customWidth="1"/>
    <col min="9" max="9" width="26.08984375" customWidth="1"/>
    <col min="10" max="10" width="25.6328125" customWidth="1"/>
    <col min="11" max="11" width="25.36328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19" t="s">
        <v>11</v>
      </c>
      <c r="B4" s="90"/>
      <c r="C4" s="90"/>
      <c r="D4" s="90"/>
      <c r="E4" s="90"/>
      <c r="F4" s="90"/>
      <c r="G4" s="90"/>
    </row>
    <row r="5" spans="1:11">
      <c r="A5" s="19" t="s">
        <v>12</v>
      </c>
      <c r="B5" s="92" t="s">
        <v>139</v>
      </c>
      <c r="C5" s="93"/>
      <c r="D5" s="93"/>
      <c r="E5" s="93"/>
      <c r="F5" s="93"/>
      <c r="G5" s="94"/>
    </row>
    <row r="6" spans="1:11" ht="17.5" customHeight="1">
      <c r="A6" s="19" t="s">
        <v>111</v>
      </c>
      <c r="B6" s="98" t="s">
        <v>140</v>
      </c>
      <c r="C6" s="98"/>
      <c r="D6" s="98"/>
      <c r="E6" s="98"/>
      <c r="F6" s="98"/>
      <c r="G6" s="98"/>
    </row>
    <row r="7" spans="1:11" ht="16.5" customHeight="1">
      <c r="A7" s="20" t="s">
        <v>109</v>
      </c>
      <c r="B7" s="91" t="s">
        <v>110</v>
      </c>
      <c r="C7" s="91"/>
      <c r="D7" s="91"/>
      <c r="E7" s="91"/>
      <c r="F7" s="91"/>
      <c r="G7" s="91"/>
      <c r="H7" s="35" t="s">
        <v>133</v>
      </c>
      <c r="I7" s="35" t="s">
        <v>136</v>
      </c>
      <c r="J7" s="35" t="s">
        <v>137</v>
      </c>
      <c r="K7" s="35" t="s">
        <v>138</v>
      </c>
    </row>
    <row r="8" spans="1:11" ht="58" customHeight="1">
      <c r="A8" s="21" t="s">
        <v>112</v>
      </c>
      <c r="B8" s="99" t="s">
        <v>131</v>
      </c>
      <c r="C8" s="99"/>
      <c r="D8" s="99"/>
      <c r="E8" s="99"/>
      <c r="F8" s="99"/>
      <c r="G8" s="99"/>
      <c r="H8" s="41" t="s">
        <v>157</v>
      </c>
      <c r="I8" s="41" t="s">
        <v>157</v>
      </c>
      <c r="J8" s="41" t="s">
        <v>157</v>
      </c>
      <c r="K8" s="41" t="s">
        <v>157</v>
      </c>
    </row>
    <row r="9" spans="1:11" ht="62" customHeight="1">
      <c r="A9" s="22" t="s">
        <v>113</v>
      </c>
      <c r="B9" s="99"/>
      <c r="C9" s="99"/>
      <c r="D9" s="99"/>
      <c r="E9" s="99"/>
      <c r="F9" s="99"/>
      <c r="G9" s="99"/>
      <c r="H9" s="7"/>
      <c r="I9" s="7"/>
      <c r="J9" s="7"/>
      <c r="K9" s="7"/>
    </row>
    <row r="10" spans="1:11" ht="63.5" customHeight="1">
      <c r="A10" s="22" t="s">
        <v>114</v>
      </c>
      <c r="B10" s="99" t="s">
        <v>126</v>
      </c>
      <c r="C10" s="99"/>
      <c r="D10" s="99"/>
      <c r="E10" s="99"/>
      <c r="F10" s="99"/>
      <c r="G10" s="99"/>
      <c r="H10" s="42" t="s">
        <v>158</v>
      </c>
      <c r="I10" s="42" t="s">
        <v>158</v>
      </c>
      <c r="J10" s="42" t="s">
        <v>158</v>
      </c>
      <c r="K10" s="42" t="s">
        <v>158</v>
      </c>
    </row>
    <row r="11" spans="1:11" ht="74" customHeight="1">
      <c r="H11" s="34" t="s">
        <v>149</v>
      </c>
      <c r="I11" s="7"/>
      <c r="J11" s="7"/>
      <c r="K11" s="7"/>
    </row>
    <row r="13" spans="1:11" ht="17" customHeight="1"/>
    <row r="17" spans="1:8">
      <c r="H17" s="30" t="s">
        <v>135</v>
      </c>
    </row>
    <row r="18" spans="1:8" ht="58">
      <c r="A18" s="28" t="s">
        <v>134</v>
      </c>
      <c r="B18" s="100" t="str">
        <f>B6</f>
        <v>รักษาเสถียรภาพของ m และรายได้ของ p</v>
      </c>
      <c r="C18" s="100"/>
      <c r="D18" s="100"/>
      <c r="E18" s="100"/>
      <c r="F18" s="100"/>
      <c r="G18" s="100"/>
      <c r="H18" s="29" t="s">
        <v>141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H9" sqref="H9"/>
    </sheetView>
  </sheetViews>
  <sheetFormatPr defaultRowHeight="14.5"/>
  <cols>
    <col min="1" max="1" width="29.7265625" customWidth="1"/>
    <col min="2" max="2" width="29.453125" customWidth="1"/>
    <col min="3" max="12" width="15.6328125" customWidth="1"/>
  </cols>
  <sheetData>
    <row r="1" spans="1:12">
      <c r="A1" s="4" t="s">
        <v>9</v>
      </c>
    </row>
    <row r="2" spans="1:12">
      <c r="A2" s="4" t="s">
        <v>10</v>
      </c>
    </row>
    <row r="3" spans="1:12" ht="18.5">
      <c r="A3" s="38" t="s">
        <v>153</v>
      </c>
    </row>
    <row r="8" spans="1:12" ht="18.5">
      <c r="A8" s="36" t="s">
        <v>142</v>
      </c>
      <c r="B8" s="31"/>
      <c r="C8" s="8"/>
      <c r="D8" s="8"/>
      <c r="E8" s="8"/>
      <c r="F8" s="8"/>
      <c r="G8" s="8"/>
      <c r="H8" s="8"/>
    </row>
    <row r="9" spans="1:12" ht="43.5">
      <c r="A9" s="40" t="s">
        <v>110</v>
      </c>
      <c r="B9" s="37"/>
      <c r="C9" s="39" t="s">
        <v>143</v>
      </c>
      <c r="D9" s="39" t="s">
        <v>144</v>
      </c>
      <c r="E9" s="39" t="s">
        <v>145</v>
      </c>
      <c r="F9" s="39" t="s">
        <v>146</v>
      </c>
      <c r="G9" s="39" t="s">
        <v>147</v>
      </c>
      <c r="H9" s="39" t="s">
        <v>148</v>
      </c>
      <c r="I9" s="39" t="s">
        <v>150</v>
      </c>
      <c r="J9" s="39" t="s">
        <v>151</v>
      </c>
      <c r="K9" s="39" t="s">
        <v>152</v>
      </c>
      <c r="L9" s="39" t="s">
        <v>111</v>
      </c>
    </row>
    <row r="10" spans="1:12" ht="40" customHeight="1">
      <c r="A10" s="101" t="s">
        <v>119</v>
      </c>
      <c r="B10" s="32" t="s">
        <v>154</v>
      </c>
      <c r="C10" s="33"/>
      <c r="D10" s="33"/>
      <c r="E10" s="33"/>
      <c r="F10" s="33"/>
      <c r="G10" s="33"/>
      <c r="H10" s="33"/>
      <c r="I10" s="7"/>
      <c r="J10" s="7"/>
      <c r="K10" s="7"/>
      <c r="L10" s="7"/>
    </row>
    <row r="11" spans="1:12" ht="40" customHeight="1">
      <c r="A11" s="102"/>
      <c r="B11" s="32" t="s">
        <v>155</v>
      </c>
      <c r="C11" s="33"/>
      <c r="D11" s="33"/>
      <c r="E11" s="33"/>
      <c r="F11" s="33"/>
      <c r="G11" s="33"/>
      <c r="H11" s="33"/>
      <c r="I11" s="7"/>
      <c r="J11" s="7"/>
      <c r="K11" s="7"/>
      <c r="L11" s="7"/>
    </row>
    <row r="12" spans="1:12" ht="40" customHeight="1">
      <c r="A12" s="103"/>
      <c r="B12" s="32" t="s">
        <v>156</v>
      </c>
      <c r="C12" s="33"/>
      <c r="D12" s="33"/>
      <c r="E12" s="33"/>
      <c r="F12" s="33"/>
      <c r="G12" s="33"/>
      <c r="H12" s="33"/>
      <c r="I12" s="7"/>
      <c r="J12" s="7"/>
      <c r="K12" s="7"/>
      <c r="L12" s="7"/>
    </row>
    <row r="13" spans="1:12" ht="40" customHeight="1">
      <c r="A13" s="104" t="s">
        <v>120</v>
      </c>
      <c r="B13" s="32" t="s">
        <v>154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40" customHeight="1">
      <c r="A14" s="105"/>
      <c r="B14" s="32" t="s">
        <v>155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40" customHeight="1">
      <c r="A15" s="106"/>
      <c r="B15" s="32" t="s">
        <v>156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40" customHeight="1">
      <c r="A16" s="104" t="s">
        <v>126</v>
      </c>
      <c r="B16" s="32" t="s">
        <v>154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40" customHeight="1">
      <c r="A17" s="105"/>
      <c r="B17" s="32" t="s">
        <v>155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40" customHeight="1">
      <c r="A18" s="106"/>
      <c r="B18" s="32" t="s">
        <v>156</v>
      </c>
      <c r="C18" s="7"/>
      <c r="D18" s="7"/>
      <c r="E18" s="7"/>
      <c r="F18" s="7"/>
      <c r="G18" s="7"/>
      <c r="H18" s="7"/>
      <c r="I18" s="7"/>
      <c r="J18" s="7"/>
      <c r="K18" s="7"/>
      <c r="L18" s="7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Wimonrat Sitisara</cp:lastModifiedBy>
  <dcterms:created xsi:type="dcterms:W3CDTF">2023-03-23T08:42:29Z</dcterms:created>
  <dcterms:modified xsi:type="dcterms:W3CDTF">2024-02-23T08:48:05Z</dcterms:modified>
</cp:coreProperties>
</file>